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1535" windowHeight="7920" tabRatio="835" firstSheet="3" activeTab="14"/>
  </bookViews>
  <sheets>
    <sheet name="Elite" sheetId="1" r:id="rId1"/>
    <sheet name="Honneur" sheetId="2" r:id="rId2"/>
    <sheet name="Promotion 1" sheetId="3" r:id="rId3"/>
    <sheet name="Promotion 2" sheetId="4" r:id="rId4"/>
    <sheet name="Promotion 3" sheetId="5" r:id="rId5"/>
    <sheet name="Promotion 4" sheetId="6" r:id="rId6"/>
    <sheet name="Promotion 5" sheetId="7" state="hidden" r:id="rId7"/>
    <sheet name="1ère division - F" sheetId="8" r:id="rId8"/>
    <sheet name="2ème division - F" sheetId="9" r:id="rId9"/>
    <sheet name="Vétéran 1" sheetId="10" r:id="rId10"/>
    <sheet name="Vétéran 2" sheetId="11" r:id="rId11"/>
    <sheet name="Vétéran 3" sheetId="12" r:id="rId12"/>
    <sheet name="Vétéran 4" sheetId="13" r:id="rId13"/>
    <sheet name="Vétéran 5" sheetId="14" r:id="rId14"/>
    <sheet name="contacts" sheetId="15" r:id="rId15"/>
    <sheet name="liste équipes" sheetId="16" r:id="rId16"/>
    <sheet name="Feuil2" sheetId="17" state="hidden" r:id="rId17"/>
    <sheet name="Feuil1" sheetId="18" state="hidden" r:id="rId18"/>
  </sheets>
  <definedNames>
    <definedName name="_xlfn.SINGLE" hidden="1">#NAME?</definedName>
    <definedName name="_xlnm.Print_Area" localSheetId="7">'1ère division - F'!$A$1:$N$27</definedName>
    <definedName name="_xlnm.Print_Area" localSheetId="8">'2ème division - F'!$A$1:$N$19</definedName>
    <definedName name="_xlnm.Print_Area" localSheetId="0">'Elite'!$A$1:$N$27</definedName>
    <definedName name="_xlnm.Print_Area" localSheetId="1">'Honneur'!$A$1:$N$20</definedName>
    <definedName name="_xlnm.Print_Area" localSheetId="2">'Promotion 1'!$A$1:$N$21</definedName>
    <definedName name="_xlnm.Print_Area" localSheetId="3">'Promotion 2'!$A$1:$N$21</definedName>
    <definedName name="_xlnm.Print_Area" localSheetId="4">'Promotion 3'!$A$1:$N$21</definedName>
    <definedName name="_xlnm.Print_Area" localSheetId="5">'Promotion 4'!$A$1:$N$21</definedName>
    <definedName name="_xlnm.Print_Area" localSheetId="6">'Promotion 5'!$A$1:$N$21</definedName>
    <definedName name="_xlnm.Print_Area" localSheetId="9">'Vétéran 1'!$A$1:$N$21</definedName>
    <definedName name="_xlnm.Print_Area" localSheetId="10">'Vétéran 2'!$A$1:$N$21</definedName>
    <definedName name="_xlnm.Print_Area" localSheetId="11">'Vétéran 3'!$A$1:$N$21</definedName>
    <definedName name="_xlnm.Print_Area" localSheetId="12">'Vétéran 4'!$A$1:$N$21</definedName>
    <definedName name="_xlnm.Print_Area" localSheetId="13">'Vétéran 5'!$A$1:$N$21</definedName>
  </definedNames>
  <calcPr fullCalcOnLoad="1"/>
</workbook>
</file>

<file path=xl/sharedStrings.xml><?xml version="1.0" encoding="utf-8"?>
<sst xmlns="http://schemas.openxmlformats.org/spreadsheetml/2006/main" count="952" uniqueCount="426">
  <si>
    <t>G</t>
  </si>
  <si>
    <t>N</t>
  </si>
  <si>
    <t>P</t>
  </si>
  <si>
    <t>C</t>
  </si>
  <si>
    <t>D</t>
  </si>
  <si>
    <t>Bletterans 1</t>
  </si>
  <si>
    <t>Champvans 2</t>
  </si>
  <si>
    <t>Champagnole 2</t>
  </si>
  <si>
    <t>PBJ</t>
  </si>
  <si>
    <t>Poligny</t>
  </si>
  <si>
    <t>Honneur</t>
  </si>
  <si>
    <t>Promotion 1</t>
  </si>
  <si>
    <t>Promotion 3</t>
  </si>
  <si>
    <t>Promotion 4</t>
  </si>
  <si>
    <t>Bletterans 3</t>
  </si>
  <si>
    <t>Promotion 2</t>
  </si>
  <si>
    <t>Championnat Départemental des Clubs - Liste des équipes</t>
  </si>
  <si>
    <t xml:space="preserve">Elite </t>
  </si>
  <si>
    <t>MASCULIN</t>
  </si>
  <si>
    <t>FEMININ</t>
  </si>
  <si>
    <t>Salins 2</t>
  </si>
  <si>
    <t>Mont Vaudrey 2</t>
  </si>
  <si>
    <t>Bletterans 2</t>
  </si>
  <si>
    <t>Champagnole 1</t>
  </si>
  <si>
    <t>Clairvaux</t>
  </si>
  <si>
    <t>Arinthod 2</t>
  </si>
  <si>
    <t>Gouriboule</t>
  </si>
  <si>
    <t>Pont de Poitte 1</t>
  </si>
  <si>
    <t>Moirans 2</t>
  </si>
  <si>
    <t>Arinthod 1</t>
  </si>
  <si>
    <t>Pont de Poitte 2</t>
  </si>
  <si>
    <t>Damparis 2</t>
  </si>
  <si>
    <t>Morez</t>
  </si>
  <si>
    <t xml:space="preserve">PBJ </t>
  </si>
  <si>
    <t xml:space="preserve">Match 1 </t>
  </si>
  <si>
    <t>Match 2</t>
  </si>
  <si>
    <t>Match 3</t>
  </si>
  <si>
    <t>Match 4</t>
  </si>
  <si>
    <t>Match 5</t>
  </si>
  <si>
    <t>Match 6</t>
  </si>
  <si>
    <t>Match 7</t>
  </si>
  <si>
    <t xml:space="preserve">   Match</t>
  </si>
  <si>
    <t>Pts</t>
  </si>
  <si>
    <t>Promotion - Poule 1</t>
  </si>
  <si>
    <t>Promotion - Poule 2</t>
  </si>
  <si>
    <t>Promotion - Poule 3</t>
  </si>
  <si>
    <t>Montmorot 1</t>
  </si>
  <si>
    <t>TRIBUT Maurice</t>
  </si>
  <si>
    <t>06 87 93 10 96</t>
  </si>
  <si>
    <t>OUTREY Yvette</t>
  </si>
  <si>
    <t>03 84 82 15 00</t>
  </si>
  <si>
    <t>OUTREY Gilles</t>
  </si>
  <si>
    <t>LAMEIRAS Georges</t>
  </si>
  <si>
    <t>06 45 52 12 67</t>
  </si>
  <si>
    <t>MONNET Alexandra</t>
  </si>
  <si>
    <t>alexandra_monnet@msn.com</t>
  </si>
  <si>
    <t>06 31 85 82 88</t>
  </si>
  <si>
    <t>PIARD Michel</t>
  </si>
  <si>
    <t>ABJ</t>
  </si>
  <si>
    <t>1ère division</t>
  </si>
  <si>
    <t>ARBOIS</t>
  </si>
  <si>
    <t>ARINTHOD</t>
  </si>
  <si>
    <t>BLETTERANS</t>
  </si>
  <si>
    <t>nicole.tribut@orange.fr</t>
  </si>
  <si>
    <t>CHAMPAGNOLE</t>
  </si>
  <si>
    <t>CHAMPVANS</t>
  </si>
  <si>
    <t xml:space="preserve">DAMPARIS </t>
  </si>
  <si>
    <t xml:space="preserve">DPC </t>
  </si>
  <si>
    <t>MONTMOROT</t>
  </si>
  <si>
    <t>GARNIER Cathy</t>
  </si>
  <si>
    <t>cathygarnier@sfr.fr</t>
  </si>
  <si>
    <t>06 15 62 18 71</t>
  </si>
  <si>
    <t>MOREZ</t>
  </si>
  <si>
    <t>PCHS</t>
  </si>
  <si>
    <t>SALINS</t>
  </si>
  <si>
    <t>PONT DE POITTE</t>
  </si>
  <si>
    <t>ST CLAUDE</t>
  </si>
  <si>
    <t>MONT VAUDREY</t>
  </si>
  <si>
    <t>POLIGNY</t>
  </si>
  <si>
    <t>Foncine le Haut</t>
  </si>
  <si>
    <t>FONCINE</t>
  </si>
  <si>
    <t>CLAIRVAUX</t>
  </si>
  <si>
    <t>MOIRANS</t>
  </si>
  <si>
    <t>GOURIBOULE</t>
  </si>
  <si>
    <t>oui</t>
  </si>
  <si>
    <t>?</t>
  </si>
  <si>
    <t>promo</t>
  </si>
  <si>
    <t>non</t>
  </si>
  <si>
    <t>DPC 2</t>
  </si>
  <si>
    <t>Mont Vaudrey 1</t>
  </si>
  <si>
    <t>Orgelet 1</t>
  </si>
  <si>
    <t>ORGELET</t>
  </si>
  <si>
    <t>pas</t>
  </si>
  <si>
    <t>Salins 3</t>
  </si>
  <si>
    <t>Moissey</t>
  </si>
  <si>
    <t>06 07 04 84 69</t>
  </si>
  <si>
    <t>goliath39@free.fr</t>
  </si>
  <si>
    <t>OLIVIER Laurent</t>
  </si>
  <si>
    <t>lo.olivier@orange.fr</t>
  </si>
  <si>
    <t>06 81 13 35 08</t>
  </si>
  <si>
    <t>Salins</t>
  </si>
  <si>
    <t>GAGLIARDI Anne</t>
  </si>
  <si>
    <t>jy.gagliardi@wanadoo.fr</t>
  </si>
  <si>
    <t>06 72 10 75 61</t>
  </si>
  <si>
    <t>Orgelet 3</t>
  </si>
  <si>
    <t>Damparis</t>
  </si>
  <si>
    <t>piard.michel@neuf.fr</t>
  </si>
  <si>
    <t>Moissey 2</t>
  </si>
  <si>
    <t>PATEY René</t>
  </si>
  <si>
    <t>DPC 3</t>
  </si>
  <si>
    <t>Moirans</t>
  </si>
  <si>
    <t>VETERAN</t>
  </si>
  <si>
    <t>Moirans 1</t>
  </si>
  <si>
    <t>Sportivement Pétanque</t>
  </si>
  <si>
    <t>1er G</t>
  </si>
  <si>
    <t>2è G</t>
  </si>
  <si>
    <t xml:space="preserve">Champvans </t>
  </si>
  <si>
    <t>3è G</t>
  </si>
  <si>
    <t>Elite</t>
  </si>
  <si>
    <t>1ère division - F</t>
  </si>
  <si>
    <t>2ème division - F</t>
  </si>
  <si>
    <t>Promotion 5</t>
  </si>
  <si>
    <t>1er groupe</t>
  </si>
  <si>
    <t>2ème groupe</t>
  </si>
  <si>
    <t>3ème groupe</t>
  </si>
  <si>
    <t>ABJ 1</t>
  </si>
  <si>
    <t>ABJ 2</t>
  </si>
  <si>
    <t>Vétéran - 1er groupe</t>
  </si>
  <si>
    <t>Vétéran - 2ème groupe</t>
  </si>
  <si>
    <t>Vétéran - 3ème groupe</t>
  </si>
  <si>
    <t>PARIS Jacques</t>
  </si>
  <si>
    <t>jcqs.paris@laposte.net</t>
  </si>
  <si>
    <t>06 89 46 29 69</t>
  </si>
  <si>
    <t>adelmo.cancedda@gmail.com</t>
  </si>
  <si>
    <t>06 82 65 03 14</t>
  </si>
  <si>
    <t>DPC</t>
  </si>
  <si>
    <t>jean.jacoutot@free.fr</t>
  </si>
  <si>
    <t>L'Etoile 1</t>
  </si>
  <si>
    <t>REYNAUD Thibaud</t>
  </si>
  <si>
    <t>06 64 81 80 14</t>
  </si>
  <si>
    <t>GONCE Michel</t>
  </si>
  <si>
    <t>michelgonce@laposte.net</t>
  </si>
  <si>
    <t>06 70 54 99 54</t>
  </si>
  <si>
    <t>Champvans 1</t>
  </si>
  <si>
    <t>BELLE Didier</t>
  </si>
  <si>
    <t>didierbelle06@gmail.com</t>
  </si>
  <si>
    <t>06 86 78 67 66</t>
  </si>
  <si>
    <t>DURY Jean-Marc</t>
  </si>
  <si>
    <t>cath.dury@orange.fr</t>
  </si>
  <si>
    <t>06 73 07 79 26</t>
  </si>
  <si>
    <t>MAITREJEAN Philippe</t>
  </si>
  <si>
    <t>Promotion - Poule 4</t>
  </si>
  <si>
    <t>Promotion - Poule 5</t>
  </si>
  <si>
    <t>Mont/Vaudrey 3</t>
  </si>
  <si>
    <t>Mont sous Vaudrey 2</t>
  </si>
  <si>
    <t>COULON Michel</t>
  </si>
  <si>
    <t>michel.coulon32@orange.fr</t>
  </si>
  <si>
    <t>06 74 22 57 21</t>
  </si>
  <si>
    <t>SOLETTI Martine</t>
  </si>
  <si>
    <t>gream2@yahoo.fr</t>
  </si>
  <si>
    <t>06 74 34 35 12</t>
  </si>
  <si>
    <t>renepatey@orange.fr</t>
  </si>
  <si>
    <t>CHANIET Claude</t>
  </si>
  <si>
    <t>06 30 55 16 54</t>
  </si>
  <si>
    <t>DA COSTA Colette</t>
  </si>
  <si>
    <t>06 31 15 04 24</t>
  </si>
  <si>
    <t>PCHS 1</t>
  </si>
  <si>
    <t>BOY Michel</t>
  </si>
  <si>
    <t>PIOTELAT Pierre-Louis</t>
  </si>
  <si>
    <t>pierrelouis.piotelat@orange.fr</t>
  </si>
  <si>
    <t>07 85 64 53 49</t>
  </si>
  <si>
    <t>Arinthod</t>
  </si>
  <si>
    <t>ROUAH Jean-Pierre</t>
  </si>
  <si>
    <t>06 52 36 18 96</t>
  </si>
  <si>
    <t>CROTET Patrick</t>
  </si>
  <si>
    <t>crotet.patrick@wanadoo.fr</t>
  </si>
  <si>
    <t>06 40 17 90 74</t>
  </si>
  <si>
    <t>Salins 1</t>
  </si>
  <si>
    <t>HUMBERT Eric</t>
  </si>
  <si>
    <t>eric.humbert201@orange.fr</t>
  </si>
  <si>
    <t>06 98 64 53 30</t>
  </si>
  <si>
    <t>BARBIER Emmanuel</t>
  </si>
  <si>
    <t>06 38 39 47 45</t>
  </si>
  <si>
    <t>4è G</t>
  </si>
  <si>
    <t>Pont de poitte 1</t>
  </si>
  <si>
    <t>Vétéran - 4ème groupe</t>
  </si>
  <si>
    <t>4ème groupe</t>
  </si>
  <si>
    <t>Mont sous Vaudrey 3</t>
  </si>
  <si>
    <t>boymichel39@gmail.com</t>
  </si>
  <si>
    <t>07 66 86 06 50</t>
  </si>
  <si>
    <t>bachoune@orange.fr</t>
  </si>
  <si>
    <t>JACQUET Christophe</t>
  </si>
  <si>
    <t>christophetito.jacquet@sfr.fr</t>
  </si>
  <si>
    <t>NICOD Philippe</t>
  </si>
  <si>
    <t>06 30 62 77 50</t>
  </si>
  <si>
    <t>dacostacolette0270@orange.fr</t>
  </si>
  <si>
    <t>BOIREAU Jérôme</t>
  </si>
  <si>
    <t>jeromus.boireau@gmail.com</t>
  </si>
  <si>
    <t>06 28 91 53 20</t>
  </si>
  <si>
    <t>DPC 4</t>
  </si>
  <si>
    <t>claude.chaniet@orange.fr</t>
  </si>
  <si>
    <t>BARTHOULOT Hubert</t>
  </si>
  <si>
    <t>06 83 78 91 90</t>
  </si>
  <si>
    <t>BAILLEUX Marie-Noëlle</t>
  </si>
  <si>
    <t>06 74 16 13 68</t>
  </si>
  <si>
    <t>outrey.gilles@bbox.fr</t>
  </si>
  <si>
    <t>thibaud.reynaud39@laposte.net</t>
  </si>
  <si>
    <t>PERGE Jean-Claude</t>
  </si>
  <si>
    <t>perge.jean-claude@orange.fr</t>
  </si>
  <si>
    <t>06 72 62 21 91</t>
  </si>
  <si>
    <t>06 22 23 32 00</t>
  </si>
  <si>
    <t>Champvans</t>
  </si>
  <si>
    <t>Ney Pétanque</t>
  </si>
  <si>
    <t>Arbois</t>
  </si>
  <si>
    <t>Montmorot</t>
  </si>
  <si>
    <t>Mont sous Vaudrey</t>
  </si>
  <si>
    <t>Championnat Des Clubs - Année 2021</t>
  </si>
  <si>
    <t>MENIS Jérémy</t>
  </si>
  <si>
    <t>www.dje3939@hotmail.fr</t>
  </si>
  <si>
    <t>06 07 48 49 62</t>
  </si>
  <si>
    <t>HAMARD Sébastien</t>
  </si>
  <si>
    <t>sebastien.hamard39@gmail.com</t>
  </si>
  <si>
    <t>06 71 32 71 82</t>
  </si>
  <si>
    <t>BESSON Guy</t>
  </si>
  <si>
    <t>guybesson772@gmail.com</t>
  </si>
  <si>
    <t>BUTAVANT François</t>
  </si>
  <si>
    <t>ph.maitre@laposte.net</t>
  </si>
  <si>
    <t>DEMONTROND Sébastien</t>
  </si>
  <si>
    <t>demontrond.sebastien@orange.fr</t>
  </si>
  <si>
    <t>LOISON Jean-Marc</t>
  </si>
  <si>
    <t>loisonjm@orange.fr</t>
  </si>
  <si>
    <t>06 74 41 26 85</t>
  </si>
  <si>
    <t>FLUZIN Guy</t>
  </si>
  <si>
    <t>guy.fluzin460@orange.fr</t>
  </si>
  <si>
    <t>03 84 60 26 53</t>
  </si>
  <si>
    <t>TAMBOLONI Jérémy</t>
  </si>
  <si>
    <t>jeremy.tamboloni@hotmail.fr</t>
  </si>
  <si>
    <t>06 83 87 38 70</t>
  </si>
  <si>
    <t>06 83 84 62 56</t>
  </si>
  <si>
    <t>JACOUTOT Jean</t>
  </si>
  <si>
    <t>03 84 70 02 32</t>
  </si>
  <si>
    <t>GRIMAUT Alexandre</t>
  </si>
  <si>
    <t>j.parrot9@laposte.net</t>
  </si>
  <si>
    <t>07 71 00 46 25</t>
  </si>
  <si>
    <t>06 05 47 68 51</t>
  </si>
  <si>
    <t>06 11 10 65 30</t>
  </si>
  <si>
    <t>jeanpierrerouah@live.fr</t>
  </si>
  <si>
    <t>0683789190@orange.fr</t>
  </si>
  <si>
    <t>06 45 65 69 94</t>
  </si>
  <si>
    <t>JEANNIN-GUY Georges</t>
  </si>
  <si>
    <t>06 30 87 15 66</t>
  </si>
  <si>
    <t>BRANTUS Philippe</t>
  </si>
  <si>
    <t>philippebrantus@orange.fr</t>
  </si>
  <si>
    <t>06 77 08 52 34</t>
  </si>
  <si>
    <t>QUINTARD Daniel</t>
  </si>
  <si>
    <t>quinquin.ney@orange.fr</t>
  </si>
  <si>
    <t>06 48 81 38 05</t>
  </si>
  <si>
    <t>L'étoile</t>
  </si>
  <si>
    <t>Sportivement pétanque</t>
  </si>
  <si>
    <t>Foncine le haut</t>
  </si>
  <si>
    <t xml:space="preserve">Arinthod </t>
  </si>
  <si>
    <t>Championnat Des Clubs - Année 2022</t>
  </si>
  <si>
    <t>8/10/2022 à 8h30</t>
  </si>
  <si>
    <t>8/10/2022 à 14h30</t>
  </si>
  <si>
    <t>9/10/2022 à 8h30</t>
  </si>
  <si>
    <t>9/10/2022 à 14h30</t>
  </si>
  <si>
    <t>22/10/2022 à 14h30</t>
  </si>
  <si>
    <t>23/10/2022 à 8h30</t>
  </si>
  <si>
    <t>23/10/2022 à 14h30</t>
  </si>
  <si>
    <t>St Claude</t>
  </si>
  <si>
    <t xml:space="preserve">Bletterans  </t>
  </si>
  <si>
    <t>Ney Pétanque 1</t>
  </si>
  <si>
    <t>Ney Pétanque 2</t>
  </si>
  <si>
    <t>LIBOZ Michel</t>
  </si>
  <si>
    <t>michel.liboz15@orange.fr</t>
  </si>
  <si>
    <t>06 83 55 13 11</t>
  </si>
  <si>
    <t>Poligny 2</t>
  </si>
  <si>
    <t>Poligny 1</t>
  </si>
  <si>
    <t>LETONDOR Laurie</t>
  </si>
  <si>
    <t>laurie.d39@hotmail.fr</t>
  </si>
  <si>
    <t>06 75 95 54 47</t>
  </si>
  <si>
    <t xml:space="preserve">Poligny </t>
  </si>
  <si>
    <t>MARCELIN Sylvain</t>
  </si>
  <si>
    <t>sylvain.marcelin39@orange.fr</t>
  </si>
  <si>
    <t>06 82 34 71 97</t>
  </si>
  <si>
    <t>PERRIER René</t>
  </si>
  <si>
    <t>perrierene@wanadoo.fr</t>
  </si>
  <si>
    <t>06 08 69 21 02</t>
  </si>
  <si>
    <t>CORDIER Pascal</t>
  </si>
  <si>
    <t>pascordier@sfr.fr</t>
  </si>
  <si>
    <t>06 37 51 04 22</t>
  </si>
  <si>
    <t>PBJ 1</t>
  </si>
  <si>
    <t>PBJ 2</t>
  </si>
  <si>
    <t>gilles.outrey@bbox.fr</t>
  </si>
  <si>
    <t>CHARTON Alain</t>
  </si>
  <si>
    <t>alainml.charton@gmail.com</t>
  </si>
  <si>
    <t>06 43 19 35 71</t>
  </si>
  <si>
    <t>06 72 32 39 06</t>
  </si>
  <si>
    <t>MONNIER Frédéric</t>
  </si>
  <si>
    <t>f.monnier711@laposte.net</t>
  </si>
  <si>
    <t>06 47 55 06 90</t>
  </si>
  <si>
    <t>FAIVRE-PICON Pascal</t>
  </si>
  <si>
    <t>tatal.f.p@free.fr</t>
  </si>
  <si>
    <t>06 51 53 47 67</t>
  </si>
  <si>
    <t>BAILLY-COMTE Patrick</t>
  </si>
  <si>
    <t>pbcseven@aol.com</t>
  </si>
  <si>
    <t>06 89 80 68 87</t>
  </si>
  <si>
    <t>cjg@orange.fr</t>
  </si>
  <si>
    <t>Orgelet</t>
  </si>
  <si>
    <t>BUZZONI Dominique</t>
  </si>
  <si>
    <t>dominique.buzzoni@orange.fr</t>
  </si>
  <si>
    <t>06 38 62 88 62</t>
  </si>
  <si>
    <t>CANOZ Julien</t>
  </si>
  <si>
    <t>catherine.michelin@sfr.fr</t>
  </si>
  <si>
    <t>06 89 49 75 75</t>
  </si>
  <si>
    <t>BALLAUD Serge</t>
  </si>
  <si>
    <t>b.ballaudserge@orange.fr</t>
  </si>
  <si>
    <t xml:space="preserve"> </t>
  </si>
  <si>
    <t>06 85 22 79 36</t>
  </si>
  <si>
    <t>PASQUIER Jacky</t>
  </si>
  <si>
    <t>jackypasquier@gmail.com</t>
  </si>
  <si>
    <t>06 43 12 13 88</t>
  </si>
  <si>
    <t>Moirans 3</t>
  </si>
  <si>
    <t>GALLIC Jérôme</t>
  </si>
  <si>
    <t>06 04 46 89 62</t>
  </si>
  <si>
    <t>CANCEDDA Maryse</t>
  </si>
  <si>
    <t>FLAGEL Michel</t>
  </si>
  <si>
    <t>michel.lesverts@laposte.net</t>
  </si>
  <si>
    <t>06 85 96 69 25</t>
  </si>
  <si>
    <t>SAGOT Maxime</t>
  </si>
  <si>
    <t>maxsagot39@gmail.com</t>
  </si>
  <si>
    <t>06 24 27 57 07</t>
  </si>
  <si>
    <t>Montmorot 2</t>
  </si>
  <si>
    <t>RAFFIN Philippe</t>
  </si>
  <si>
    <t>teppe.aline@orange.fr</t>
  </si>
  <si>
    <t>06 87 24 57 95</t>
  </si>
  <si>
    <t>NICOD Colette</t>
  </si>
  <si>
    <t>coletterat@orange.fr</t>
  </si>
  <si>
    <t>06 82 10 01 58</t>
  </si>
  <si>
    <t>CHARRIERE Fabien</t>
  </si>
  <si>
    <t>charriere.fabien@hotmail.fr</t>
  </si>
  <si>
    <t>06 11 94 32 09</t>
  </si>
  <si>
    <t>BAYET Arnaud</t>
  </si>
  <si>
    <t>arnaudbayet@orange.fr</t>
  </si>
  <si>
    <t>06 43 41 10 72</t>
  </si>
  <si>
    <t>LANAUD Morgane</t>
  </si>
  <si>
    <t>morganelanaud@orange.fr</t>
  </si>
  <si>
    <t>06 45 94 48 43</t>
  </si>
  <si>
    <t>TABOURET Django</t>
  </si>
  <si>
    <t>django.ingrid@hotmail.com</t>
  </si>
  <si>
    <t>06 87 47 61 40</t>
  </si>
  <si>
    <t>Champvans 3</t>
  </si>
  <si>
    <t>BOURGEON Michel</t>
  </si>
  <si>
    <t>petanquechampvans@orange.fr</t>
  </si>
  <si>
    <t>06 84 24 96 02</t>
  </si>
  <si>
    <t>Champvans 4</t>
  </si>
  <si>
    <t>ALARCON Christian</t>
  </si>
  <si>
    <t>goulu39@gmail.com</t>
  </si>
  <si>
    <t>06 70 72 67 68</t>
  </si>
  <si>
    <t>ROUX Hervé</t>
  </si>
  <si>
    <t>herveroux21@live.fr</t>
  </si>
  <si>
    <t>06 36 89 20 79</t>
  </si>
  <si>
    <t>nath.gruardet@gmail.com</t>
  </si>
  <si>
    <t xml:space="preserve">Moissey  </t>
  </si>
  <si>
    <t>JOBARD Marcelin</t>
  </si>
  <si>
    <t>marcelin.jobard@orange.fr</t>
  </si>
  <si>
    <t>06 22 70 29 94</t>
  </si>
  <si>
    <t>OCLER Emeline</t>
  </si>
  <si>
    <t>emeline.ch@hotmail.fr</t>
  </si>
  <si>
    <t>07 70 38 41 19</t>
  </si>
  <si>
    <t>07 71 72 10 43</t>
  </si>
  <si>
    <t>DPC 5</t>
  </si>
  <si>
    <t>PATRINOS Ludovic</t>
  </si>
  <si>
    <t>patrinos.ludovic@club-internet.fr</t>
  </si>
  <si>
    <t>06 12 87 01 64</t>
  </si>
  <si>
    <t xml:space="preserve">DPC 2 </t>
  </si>
  <si>
    <t>BOILLEY Rébecca</t>
  </si>
  <si>
    <t>rebecca.boilley@gmail.com</t>
  </si>
  <si>
    <t>06 86 03 00 03</t>
  </si>
  <si>
    <t>PARROT Julie</t>
  </si>
  <si>
    <t>06 32 93 92 40</t>
  </si>
  <si>
    <t>SEPREZ Christian</t>
  </si>
  <si>
    <t>marinette.seprez@orange.fr</t>
  </si>
  <si>
    <t>06 87 53 90 08</t>
  </si>
  <si>
    <t>L'Etoile 2</t>
  </si>
  <si>
    <t>PROST-BOUCLE Kevin</t>
  </si>
  <si>
    <t>kevin.prostboucle@gmail.com</t>
  </si>
  <si>
    <t>06 26 77 60 01</t>
  </si>
  <si>
    <t>BONNOT Grégory</t>
  </si>
  <si>
    <t>gregory.bonnot@orange.fr</t>
  </si>
  <si>
    <t>06 87 26 70 56</t>
  </si>
  <si>
    <t>PERRELI Françoise</t>
  </si>
  <si>
    <t>francoisetannie.perreli@sfr.fr</t>
  </si>
  <si>
    <t>Morez 2</t>
  </si>
  <si>
    <t>beri.serge@orange.fr</t>
  </si>
  <si>
    <t>06 15 53 61 02</t>
  </si>
  <si>
    <t>Clairvaux 2</t>
  </si>
  <si>
    <t>FERRUX Romain</t>
  </si>
  <si>
    <t>amicalepetanqueclairvalienne@gmail.com</t>
  </si>
  <si>
    <t>06 66 16 71 10</t>
  </si>
  <si>
    <t>BERI Serge</t>
  </si>
  <si>
    <t>GUICHENAL Gilles</t>
  </si>
  <si>
    <t>gilles.guichenal@gmail.com</t>
  </si>
  <si>
    <t>06 84 55 55 54</t>
  </si>
  <si>
    <t>VALLERY Michel</t>
  </si>
  <si>
    <t>michel.vallery@icloud.com</t>
  </si>
  <si>
    <t>07 83 22 14 28</t>
  </si>
  <si>
    <t>5è G</t>
  </si>
  <si>
    <t>2ème division</t>
  </si>
  <si>
    <t>Vétéran - 5ème groupe</t>
  </si>
  <si>
    <t>5ème groupe</t>
  </si>
  <si>
    <t>MONNIER Joël</t>
  </si>
  <si>
    <t>monnier.joel@yahoo.fr</t>
  </si>
  <si>
    <t>06 84 76 96 87</t>
  </si>
  <si>
    <t xml:space="preserve">ABJ </t>
  </si>
  <si>
    <t>2ère division</t>
  </si>
  <si>
    <t>PCHS 2</t>
  </si>
  <si>
    <t/>
  </si>
  <si>
    <t>Match 8</t>
  </si>
  <si>
    <t>Match 9</t>
  </si>
  <si>
    <t>PATRAVE Anita</t>
  </si>
  <si>
    <t>anitapatrave@outlook.fr</t>
  </si>
  <si>
    <t>06 61 46 43 58</t>
  </si>
  <si>
    <t>CHAVANNE Cécile</t>
  </si>
  <si>
    <t>cecile.chavanne@orange.fr</t>
  </si>
  <si>
    <t>06 82 88 19 75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</si>
</sst>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d\-mmm\-yy;@"/>
    <numFmt numFmtId="168" formatCode="dd/mm/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5">
    <font>
      <sz val="10"/>
      <name val="Arial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18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00008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rgb="FF000000"/>
      </left>
      <right style="dashed">
        <color rgb="FF000000"/>
      </right>
      <top style="thin">
        <color rgb="FF000000"/>
      </top>
      <bottom style="thin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ashed">
        <color rgb="FF000000"/>
      </right>
      <top/>
      <bottom style="dashed">
        <color rgb="FF000000"/>
      </bottom>
    </border>
    <border>
      <left style="dashed">
        <color rgb="FF000000"/>
      </left>
      <right style="dashed">
        <color rgb="FF000000"/>
      </right>
      <top/>
      <bottom style="dashed">
        <color rgb="FF000000"/>
      </bottom>
    </border>
    <border>
      <left style="dashed">
        <color rgb="FF000000"/>
      </left>
      <right style="thin">
        <color rgb="FF000000"/>
      </right>
      <top/>
      <bottom style="dashed">
        <color rgb="FF000000"/>
      </bottom>
    </border>
    <border>
      <left style="thin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</border>
    <border>
      <left style="dashed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 style="dashed">
        <color rgb="FF000000"/>
      </right>
      <top style="dashed">
        <color rgb="FF000000"/>
      </top>
      <bottom style="thin">
        <color rgb="FF000000"/>
      </bottom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000000"/>
      </bottom>
    </border>
    <border>
      <left style="dashed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 style="dashed">
        <color rgb="FF000000"/>
      </left>
      <right style="dashed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dashed">
        <color rgb="FF000000"/>
      </right>
      <top style="thin">
        <color rgb="FF000000"/>
      </top>
      <bottom style="dashed">
        <color rgb="FF000000"/>
      </bottom>
    </border>
    <border>
      <left style="dashed">
        <color rgb="FF000000"/>
      </left>
      <right style="dashed">
        <color rgb="FF000000"/>
      </right>
      <top style="thin">
        <color rgb="FF000000"/>
      </top>
      <bottom style="dashed">
        <color rgb="FF000000"/>
      </bottom>
    </border>
    <border>
      <left style="dashed">
        <color rgb="FF000000"/>
      </left>
      <right style="thin">
        <color rgb="FF000000"/>
      </right>
      <top style="thin">
        <color rgb="FF000000"/>
      </top>
      <bottom style="dashed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43" fillId="0" borderId="0">
      <alignment/>
      <protection/>
    </xf>
    <xf numFmtId="0" fontId="59" fillId="0" borderId="0" applyNumberFormat="0" applyBorder="0" applyProtection="0">
      <alignment/>
    </xf>
    <xf numFmtId="0" fontId="59" fillId="0" borderId="0">
      <alignment/>
      <protection/>
    </xf>
    <xf numFmtId="0" fontId="59" fillId="0" borderId="0" applyNumberFormat="0" applyBorder="0" applyProtection="0">
      <alignment/>
    </xf>
    <xf numFmtId="0" fontId="6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10" fillId="32" borderId="5">
      <alignment/>
      <protection/>
    </xf>
    <xf numFmtId="0" fontId="63" fillId="33" borderId="6" applyNumberFormat="0" applyProtection="0">
      <alignment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4" borderId="11" applyNumberFormat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47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71" fillId="0" borderId="24" xfId="0" applyFont="1" applyFill="1" applyBorder="1" applyAlignment="1" applyProtection="1">
      <alignment horizontal="left"/>
      <protection locked="0"/>
    </xf>
    <xf numFmtId="168" fontId="5" fillId="2" borderId="25" xfId="0" applyNumberFormat="1" applyFont="1" applyFill="1" applyBorder="1" applyAlignment="1">
      <alignment horizontal="left"/>
    </xf>
    <xf numFmtId="168" fontId="5" fillId="2" borderId="26" xfId="0" applyNumberFormat="1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4" fillId="36" borderId="12" xfId="0" applyFont="1" applyFill="1" applyBorder="1" applyAlignment="1">
      <alignment horizontal="left" vertical="center"/>
    </xf>
    <xf numFmtId="0" fontId="14" fillId="37" borderId="12" xfId="0" applyFont="1" applyFill="1" applyBorder="1" applyAlignment="1">
      <alignment horizontal="left" vertical="center"/>
    </xf>
    <xf numFmtId="0" fontId="14" fillId="38" borderId="12" xfId="0" applyFont="1" applyFill="1" applyBorder="1" applyAlignment="1">
      <alignment horizontal="left" vertical="center"/>
    </xf>
    <xf numFmtId="0" fontId="14" fillId="39" borderId="12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14" fillId="41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8" fontId="5" fillId="2" borderId="26" xfId="0" applyNumberFormat="1" applyFont="1" applyFill="1" applyBorder="1" applyAlignment="1">
      <alignment horizontal="left"/>
    </xf>
    <xf numFmtId="168" fontId="5" fillId="2" borderId="25" xfId="0" applyNumberFormat="1" applyFont="1" applyFill="1" applyBorder="1" applyAlignment="1">
      <alignment horizontal="left"/>
    </xf>
    <xf numFmtId="168" fontId="5" fillId="2" borderId="26" xfId="0" applyNumberFormat="1" applyFont="1" applyFill="1" applyBorder="1" applyAlignment="1">
      <alignment horizontal="left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8" fontId="5" fillId="2" borderId="26" xfId="0" applyNumberFormat="1" applyFont="1" applyFill="1" applyBorder="1" applyAlignment="1">
      <alignment horizontal="left"/>
    </xf>
    <xf numFmtId="0" fontId="11" fillId="42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71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60" fillId="0" borderId="28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6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60" fillId="0" borderId="12" xfId="0" applyFont="1" applyFill="1" applyBorder="1" applyAlignment="1" applyProtection="1">
      <alignment horizontal="left"/>
      <protection locked="0"/>
    </xf>
    <xf numFmtId="0" fontId="71" fillId="0" borderId="35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 vertical="center"/>
    </xf>
    <xf numFmtId="0" fontId="0" fillId="0" borderId="3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47" applyFont="1" applyFill="1" applyAlignment="1" applyProtection="1">
      <alignment vertical="center"/>
      <protection/>
    </xf>
    <xf numFmtId="0" fontId="0" fillId="0" borderId="0" xfId="47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47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71" fillId="0" borderId="41" xfId="0" applyFont="1" applyFill="1" applyBorder="1" applyAlignment="1" applyProtection="1">
      <alignment vertical="center"/>
      <protection locked="0"/>
    </xf>
    <xf numFmtId="0" fontId="11" fillId="40" borderId="30" xfId="0" applyFont="1" applyFill="1" applyBorder="1" applyAlignment="1">
      <alignment horizontal="center" vertical="center"/>
    </xf>
    <xf numFmtId="0" fontId="71" fillId="0" borderId="30" xfId="0" applyFont="1" applyFill="1" applyBorder="1" applyAlignment="1" applyProtection="1">
      <alignment horizontal="left"/>
      <protection locked="0"/>
    </xf>
    <xf numFmtId="0" fontId="71" fillId="0" borderId="30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0" fillId="0" borderId="0" xfId="62">
      <alignment/>
      <protection/>
    </xf>
    <xf numFmtId="0" fontId="72" fillId="43" borderId="42" xfId="62" applyFont="1" applyFill="1" applyBorder="1" applyAlignment="1">
      <alignment horizontal="center"/>
      <protection/>
    </xf>
    <xf numFmtId="168" fontId="72" fillId="43" borderId="43" xfId="62" applyNumberFormat="1" applyFont="1" applyFill="1" applyBorder="1" applyAlignment="1">
      <alignment horizontal="left"/>
      <protection/>
    </xf>
    <xf numFmtId="0" fontId="72" fillId="0" borderId="0" xfId="62" applyFont="1" applyAlignment="1">
      <alignment horizontal="center"/>
      <protection/>
    </xf>
    <xf numFmtId="0" fontId="73" fillId="0" borderId="44" xfId="62" applyFont="1" applyBorder="1" applyAlignment="1">
      <alignment horizontal="left"/>
      <protection/>
    </xf>
    <xf numFmtId="0" fontId="72" fillId="0" borderId="45" xfId="62" applyFont="1" applyBorder="1" applyAlignment="1">
      <alignment horizontal="center"/>
      <protection/>
    </xf>
    <xf numFmtId="0" fontId="73" fillId="0" borderId="45" xfId="62" applyFont="1" applyBorder="1" applyAlignment="1">
      <alignment horizontal="left"/>
      <protection/>
    </xf>
    <xf numFmtId="0" fontId="72" fillId="0" borderId="46" xfId="62" applyFont="1" applyBorder="1" applyAlignment="1">
      <alignment horizontal="center"/>
      <protection/>
    </xf>
    <xf numFmtId="0" fontId="73" fillId="0" borderId="47" xfId="62" applyFont="1" applyBorder="1" applyAlignment="1">
      <alignment horizontal="left"/>
      <protection/>
    </xf>
    <xf numFmtId="0" fontId="72" fillId="0" borderId="48" xfId="62" applyFont="1" applyBorder="1" applyAlignment="1">
      <alignment horizontal="center"/>
      <protection/>
    </xf>
    <xf numFmtId="0" fontId="73" fillId="0" borderId="48" xfId="62" applyFont="1" applyBorder="1" applyAlignment="1">
      <alignment horizontal="left"/>
      <protection/>
    </xf>
    <xf numFmtId="0" fontId="72" fillId="0" borderId="49" xfId="62" applyFont="1" applyBorder="1" applyAlignment="1">
      <alignment horizontal="center"/>
      <protection/>
    </xf>
    <xf numFmtId="0" fontId="73" fillId="0" borderId="50" xfId="62" applyFont="1" applyBorder="1" applyAlignment="1">
      <alignment horizontal="left"/>
      <protection/>
    </xf>
    <xf numFmtId="0" fontId="72" fillId="0" borderId="51" xfId="62" applyFont="1" applyBorder="1" applyAlignment="1">
      <alignment horizontal="center"/>
      <protection/>
    </xf>
    <xf numFmtId="0" fontId="73" fillId="0" borderId="51" xfId="62" applyFont="1" applyBorder="1" applyAlignment="1">
      <alignment horizontal="left"/>
      <protection/>
    </xf>
    <xf numFmtId="0" fontId="72" fillId="0" borderId="52" xfId="62" applyFont="1" applyBorder="1" applyAlignment="1">
      <alignment horizontal="center"/>
      <protection/>
    </xf>
    <xf numFmtId="0" fontId="73" fillId="0" borderId="0" xfId="62" applyFont="1" applyAlignment="1">
      <alignment horizontal="left"/>
      <protection/>
    </xf>
    <xf numFmtId="0" fontId="72" fillId="43" borderId="53" xfId="62" applyFont="1" applyFill="1" applyBorder="1" applyAlignment="1">
      <alignment horizontal="center"/>
      <protection/>
    </xf>
    <xf numFmtId="168" fontId="72" fillId="43" borderId="53" xfId="62" applyNumberFormat="1" applyFont="1" applyFill="1" applyBorder="1" applyAlignment="1">
      <alignment horizontal="left"/>
      <protection/>
    </xf>
    <xf numFmtId="0" fontId="11" fillId="44" borderId="54" xfId="0" applyFont="1" applyFill="1" applyBorder="1" applyAlignment="1">
      <alignment horizontal="center" vertical="center"/>
    </xf>
    <xf numFmtId="0" fontId="11" fillId="44" borderId="5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47" applyFill="1" applyAlignment="1" applyProtection="1">
      <alignment vertical="center"/>
      <protection/>
    </xf>
    <xf numFmtId="0" fontId="15" fillId="0" borderId="0" xfId="47" applyFont="1" applyFill="1" applyAlignment="1" applyProtection="1">
      <alignment/>
      <protection/>
    </xf>
    <xf numFmtId="0" fontId="60" fillId="0" borderId="0" xfId="62">
      <alignment/>
      <protection/>
    </xf>
    <xf numFmtId="0" fontId="72" fillId="0" borderId="0" xfId="62" applyFont="1" applyAlignment="1">
      <alignment horizontal="center"/>
      <protection/>
    </xf>
    <xf numFmtId="0" fontId="73" fillId="0" borderId="47" xfId="62" applyFont="1" applyBorder="1" applyAlignment="1">
      <alignment horizontal="left"/>
      <protection/>
    </xf>
    <xf numFmtId="0" fontId="72" fillId="0" borderId="48" xfId="62" applyFont="1" applyBorder="1" applyAlignment="1">
      <alignment horizontal="center"/>
      <protection/>
    </xf>
    <xf numFmtId="0" fontId="73" fillId="0" borderId="48" xfId="62" applyFont="1" applyBorder="1" applyAlignment="1">
      <alignment horizontal="left"/>
      <protection/>
    </xf>
    <xf numFmtId="0" fontId="72" fillId="0" borderId="49" xfId="62" applyFont="1" applyBorder="1" applyAlignment="1">
      <alignment horizontal="center"/>
      <protection/>
    </xf>
    <xf numFmtId="0" fontId="73" fillId="0" borderId="50" xfId="62" applyFont="1" applyBorder="1" applyAlignment="1">
      <alignment horizontal="left"/>
      <protection/>
    </xf>
    <xf numFmtId="0" fontId="72" fillId="0" borderId="51" xfId="62" applyFont="1" applyBorder="1" applyAlignment="1">
      <alignment horizontal="center"/>
      <protection/>
    </xf>
    <xf numFmtId="0" fontId="73" fillId="0" borderId="51" xfId="62" applyFont="1" applyBorder="1" applyAlignment="1">
      <alignment horizontal="left"/>
      <protection/>
    </xf>
    <xf numFmtId="0" fontId="72" fillId="0" borderId="52" xfId="62" applyFont="1" applyBorder="1" applyAlignment="1">
      <alignment horizontal="center"/>
      <protection/>
    </xf>
    <xf numFmtId="0" fontId="73" fillId="0" borderId="0" xfId="62" applyFont="1" applyAlignment="1">
      <alignment horizontal="left"/>
      <protection/>
    </xf>
    <xf numFmtId="0" fontId="72" fillId="43" borderId="56" xfId="62" applyFont="1" applyFill="1" applyBorder="1" applyAlignment="1">
      <alignment horizontal="center"/>
      <protection/>
    </xf>
    <xf numFmtId="0" fontId="73" fillId="0" borderId="56" xfId="62" applyFont="1" applyBorder="1" applyAlignment="1">
      <alignment horizontal="left"/>
      <protection/>
    </xf>
    <xf numFmtId="0" fontId="72" fillId="0" borderId="57" xfId="62" applyFont="1" applyBorder="1" applyAlignment="1">
      <alignment horizontal="center"/>
      <protection/>
    </xf>
    <xf numFmtId="0" fontId="73" fillId="0" borderId="57" xfId="62" applyFont="1" applyBorder="1" applyAlignment="1">
      <alignment horizontal="left"/>
      <protection/>
    </xf>
    <xf numFmtId="0" fontId="72" fillId="0" borderId="58" xfId="62" applyFont="1" applyBorder="1" applyAlignment="1">
      <alignment horizontal="center"/>
      <protection/>
    </xf>
    <xf numFmtId="0" fontId="72" fillId="43" borderId="57" xfId="62" applyFont="1" applyFill="1" applyBorder="1" applyAlignment="1">
      <alignment horizontal="center"/>
      <protection/>
    </xf>
    <xf numFmtId="168" fontId="72" fillId="43" borderId="57" xfId="62" applyNumberFormat="1" applyFont="1" applyFill="1" applyBorder="1" applyAlignment="1">
      <alignment horizontal="left"/>
      <protection/>
    </xf>
    <xf numFmtId="168" fontId="72" fillId="43" borderId="58" xfId="62" applyNumberFormat="1" applyFont="1" applyFill="1" applyBorder="1" applyAlignment="1">
      <alignment horizontal="left"/>
      <protection/>
    </xf>
    <xf numFmtId="0" fontId="60" fillId="0" borderId="51" xfId="62" applyFill="1" applyBorder="1">
      <alignment/>
      <protection/>
    </xf>
    <xf numFmtId="0" fontId="60" fillId="0" borderId="52" xfId="62" applyFill="1" applyBorder="1">
      <alignment/>
      <protection/>
    </xf>
    <xf numFmtId="0" fontId="73" fillId="0" borderId="50" xfId="62" applyFont="1" applyFill="1" applyBorder="1">
      <alignment/>
      <protection/>
    </xf>
    <xf numFmtId="0" fontId="13" fillId="44" borderId="59" xfId="0" applyFont="1" applyFill="1" applyBorder="1" applyAlignment="1">
      <alignment horizontal="left" vertical="center"/>
    </xf>
    <xf numFmtId="0" fontId="13" fillId="45" borderId="60" xfId="0" applyFont="1" applyFill="1" applyBorder="1" applyAlignment="1">
      <alignment horizontal="left" vertical="center"/>
    </xf>
    <xf numFmtId="0" fontId="74" fillId="46" borderId="60" xfId="0" applyFont="1" applyFill="1" applyBorder="1" applyAlignment="1">
      <alignment horizontal="left" vertical="center"/>
    </xf>
    <xf numFmtId="0" fontId="13" fillId="18" borderId="6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8" fontId="5" fillId="2" borderId="25" xfId="0" applyNumberFormat="1" applyFont="1" applyFill="1" applyBorder="1" applyAlignment="1">
      <alignment horizontal="left"/>
    </xf>
    <xf numFmtId="168" fontId="5" fillId="2" borderId="26" xfId="0" applyNumberFormat="1" applyFont="1" applyFill="1" applyBorder="1" applyAlignment="1">
      <alignment horizontal="left"/>
    </xf>
    <xf numFmtId="0" fontId="5" fillId="12" borderId="62" xfId="0" applyFont="1" applyFill="1" applyBorder="1" applyAlignment="1">
      <alignment horizontal="center"/>
    </xf>
    <xf numFmtId="0" fontId="5" fillId="12" borderId="63" xfId="0" applyFont="1" applyFill="1" applyBorder="1" applyAlignment="1">
      <alignment horizontal="center"/>
    </xf>
    <xf numFmtId="168" fontId="4" fillId="12" borderId="63" xfId="0" applyNumberFormat="1" applyFont="1" applyFill="1" applyBorder="1" applyAlignment="1">
      <alignment horizontal="center"/>
    </xf>
    <xf numFmtId="168" fontId="4" fillId="12" borderId="6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72" fillId="43" borderId="56" xfId="62" applyFont="1" applyFill="1" applyBorder="1" applyAlignment="1">
      <alignment horizontal="center"/>
      <protection/>
    </xf>
    <xf numFmtId="0" fontId="72" fillId="43" borderId="57" xfId="62" applyFont="1" applyFill="1" applyBorder="1" applyAlignment="1">
      <alignment horizontal="center"/>
      <protection/>
    </xf>
    <xf numFmtId="168" fontId="72" fillId="43" borderId="57" xfId="62" applyNumberFormat="1" applyFont="1" applyFill="1" applyBorder="1" applyAlignment="1">
      <alignment horizontal="left"/>
      <protection/>
    </xf>
    <xf numFmtId="168" fontId="72" fillId="43" borderId="58" xfId="62" applyNumberFormat="1" applyFont="1" applyFill="1" applyBorder="1" applyAlignment="1">
      <alignment horizontal="left"/>
      <protection/>
    </xf>
    <xf numFmtId="0" fontId="72" fillId="43" borderId="42" xfId="62" applyFont="1" applyFill="1" applyBorder="1" applyAlignment="1">
      <alignment horizontal="center"/>
      <protection/>
    </xf>
    <xf numFmtId="168" fontId="72" fillId="43" borderId="43" xfId="62" applyNumberFormat="1" applyFont="1" applyFill="1" applyBorder="1" applyAlignment="1">
      <alignment horizontal="left"/>
      <protection/>
    </xf>
    <xf numFmtId="0" fontId="5" fillId="2" borderId="62" xfId="0" applyFont="1" applyFill="1" applyBorder="1" applyAlignment="1">
      <alignment horizontal="center"/>
    </xf>
    <xf numFmtId="0" fontId="5" fillId="2" borderId="63" xfId="0" applyFont="1" applyFill="1" applyBorder="1" applyAlignment="1">
      <alignment horizontal="center"/>
    </xf>
    <xf numFmtId="168" fontId="5" fillId="2" borderId="63" xfId="0" applyNumberFormat="1" applyFont="1" applyFill="1" applyBorder="1" applyAlignment="1">
      <alignment horizontal="center"/>
    </xf>
    <xf numFmtId="168" fontId="5" fillId="2" borderId="64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8" fontId="5" fillId="2" borderId="63" xfId="0" applyNumberFormat="1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 vertical="center" textRotation="135"/>
    </xf>
    <xf numFmtId="0" fontId="5" fillId="0" borderId="14" xfId="0" applyFont="1" applyFill="1" applyBorder="1" applyAlignment="1">
      <alignment horizontal="center" vertical="center" textRotation="135"/>
    </xf>
    <xf numFmtId="0" fontId="5" fillId="2" borderId="2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8" fontId="5" fillId="2" borderId="26" xfId="0" applyNumberFormat="1" applyFont="1" applyFill="1" applyBorder="1" applyAlignment="1">
      <alignment horizontal="left"/>
    </xf>
    <xf numFmtId="168" fontId="5" fillId="12" borderId="25" xfId="0" applyNumberFormat="1" applyFont="1" applyFill="1" applyBorder="1" applyAlignment="1">
      <alignment horizontal="left"/>
    </xf>
    <xf numFmtId="168" fontId="5" fillId="12" borderId="26" xfId="0" applyNumberFormat="1" applyFont="1" applyFill="1" applyBorder="1" applyAlignment="1">
      <alignment horizontal="left"/>
    </xf>
    <xf numFmtId="0" fontId="5" fillId="12" borderId="27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43" borderId="0" xfId="0" applyFont="1" applyFill="1" applyAlignment="1">
      <alignment horizontal="center" vertical="center"/>
    </xf>
    <xf numFmtId="0" fontId="0" fillId="47" borderId="0" xfId="0" applyFont="1" applyFill="1" applyAlignment="1">
      <alignment horizontal="center" vertical="center"/>
    </xf>
    <xf numFmtId="0" fontId="0" fillId="48" borderId="0" xfId="0" applyFont="1" applyFill="1" applyAlignment="1">
      <alignment horizontal="center" vertical="center"/>
    </xf>
    <xf numFmtId="0" fontId="0" fillId="49" borderId="0" xfId="0" applyFont="1" applyFill="1" applyAlignment="1">
      <alignment horizontal="center" vertical="center"/>
    </xf>
    <xf numFmtId="0" fontId="0" fillId="50" borderId="0" xfId="0" applyFont="1" applyFill="1" applyAlignment="1">
      <alignment horizontal="center" vertical="center"/>
    </xf>
    <xf numFmtId="0" fontId="0" fillId="51" borderId="0" xfId="0" applyFont="1" applyFill="1" applyAlignment="1">
      <alignment horizontal="center" vertical="center"/>
    </xf>
    <xf numFmtId="0" fontId="0" fillId="52" borderId="0" xfId="0" applyFont="1" applyFill="1" applyAlignment="1">
      <alignment horizont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37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17" borderId="68" xfId="0" applyFont="1" applyFill="1" applyBorder="1" applyAlignment="1">
      <alignment horizontal="center" vertical="center"/>
    </xf>
    <xf numFmtId="0" fontId="1" fillId="17" borderId="69" xfId="0" applyFont="1" applyFill="1" applyBorder="1" applyAlignment="1">
      <alignment horizontal="center" vertical="center"/>
    </xf>
    <xf numFmtId="0" fontId="1" fillId="17" borderId="70" xfId="0" applyFont="1" applyFill="1" applyBorder="1" applyAlignment="1">
      <alignment horizontal="center" vertical="center"/>
    </xf>
    <xf numFmtId="0" fontId="1" fillId="53" borderId="68" xfId="0" applyFont="1" applyFill="1" applyBorder="1" applyAlignment="1">
      <alignment horizontal="center" vertical="center"/>
    </xf>
    <xf numFmtId="0" fontId="1" fillId="53" borderId="70" xfId="0" applyFont="1" applyFill="1" applyBorder="1" applyAlignment="1">
      <alignment horizontal="center" vertical="center"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f2" xfId="43"/>
    <cellStyle name="cf3" xfId="44"/>
    <cellStyle name="Entrée" xfId="45"/>
    <cellStyle name="Insatisfaisant" xfId="46"/>
    <cellStyle name="Hyperlink" xfId="47"/>
    <cellStyle name="Lien hypertexte 2" xfId="48"/>
    <cellStyle name="Lien hypertexte 2 2" xfId="49"/>
    <cellStyle name="Lien hypertexte 3" xfId="50"/>
    <cellStyle name="Lien hypertexte 4" xfId="51"/>
    <cellStyle name="Followed Hyperlink" xfId="52"/>
    <cellStyle name="Comma" xfId="53"/>
    <cellStyle name="Comma [0]" xfId="54"/>
    <cellStyle name="Currency" xfId="55"/>
    <cellStyle name="Currency [0]" xfId="56"/>
    <cellStyle name="Neutre" xfId="57"/>
    <cellStyle name="Normal 2" xfId="58"/>
    <cellStyle name="Normal 2 2" xfId="59"/>
    <cellStyle name="Normal 3" xfId="60"/>
    <cellStyle name="Normal 3 2" xfId="61"/>
    <cellStyle name="Normal 4" xfId="62"/>
    <cellStyle name="Note" xfId="63"/>
    <cellStyle name="Percent" xfId="64"/>
    <cellStyle name="Satisfaisant" xfId="65"/>
    <cellStyle name="Sortie" xfId="66"/>
    <cellStyle name="Style 1" xfId="67"/>
    <cellStyle name="Style 1 2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dxfs count="228"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77150" y="1047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77150" y="1047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581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6200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2" name="Line 3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3" name="Line 4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4" name="Line 5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7439025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533400</xdr:colOff>
      <xdr:row>5</xdr:row>
      <xdr:rowOff>19050</xdr:rowOff>
    </xdr:from>
    <xdr:to>
      <xdr:col>16</xdr:col>
      <xdr:colOff>828675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7677150" y="10477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4</xdr:row>
      <xdr:rowOff>142875</xdr:rowOff>
    </xdr:from>
    <xdr:to>
      <xdr:col>16</xdr:col>
      <xdr:colOff>838200</xdr:colOff>
      <xdr:row>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658100" y="1009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anitapatrave@outlook.fr" TargetMode="External" /><Relationship Id="rId2" Type="http://schemas.openxmlformats.org/officeDocument/2006/relationships/hyperlink" Target="mailto:cecile.chavanne@orange.fr" TargetMode="Externa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theme="4" tint="-0.4999699890613556"/>
    <pageSetUpPr fitToPage="1"/>
  </sheetPr>
  <dimension ref="B1:Q26"/>
  <sheetViews>
    <sheetView zoomScale="120" zoomScaleNormal="120" zoomScalePageLayoutView="0" workbookViewId="0" topLeftCell="A1">
      <selection activeCell="C1" sqref="C1:O1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1.421875" style="1" customWidth="1"/>
    <col min="19" max="16384" width="11.421875" style="1" customWidth="1"/>
  </cols>
  <sheetData>
    <row r="1" spans="3:15" ht="20.25">
      <c r="C1" s="195" t="s">
        <v>261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118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70"/>
      <c r="C4" s="196" t="s">
        <v>34</v>
      </c>
      <c r="D4" s="197"/>
      <c r="E4" s="198" t="s">
        <v>262</v>
      </c>
      <c r="F4" s="199"/>
      <c r="G4" s="70"/>
      <c r="H4" s="70"/>
      <c r="I4" s="70"/>
      <c r="J4" s="196" t="s">
        <v>35</v>
      </c>
      <c r="K4" s="197"/>
      <c r="L4" s="198" t="s">
        <v>263</v>
      </c>
      <c r="M4" s="199"/>
      <c r="N4" s="70"/>
    </row>
    <row r="5" spans="2:17" ht="12.75">
      <c r="B5" s="71">
        <f>IF($D5="","",IF($D5&gt;$F5,3)+IF($D5=$F5,2,1))</f>
      </c>
      <c r="C5" s="72" t="str">
        <f>Q7</f>
        <v>DPC 3</v>
      </c>
      <c r="D5" s="73"/>
      <c r="E5" s="74" t="str">
        <f>Q8</f>
        <v>DPC 2</v>
      </c>
      <c r="F5" s="75"/>
      <c r="G5" s="71">
        <f>IF(F5="","",IF(F5&gt;D5,3)+IF(F5=D5,2,1))</f>
      </c>
      <c r="H5" s="70"/>
      <c r="I5" s="71">
        <f aca="true" t="shared" si="0" ref="I5:I14">IF(K5="","",IF(K5&gt;M5,3)+IF(K5=M5,2,1))</f>
      </c>
      <c r="J5" s="72" t="str">
        <f>Q7</f>
        <v>DPC 3</v>
      </c>
      <c r="K5" s="73"/>
      <c r="L5" s="74" t="str">
        <f>Q9</f>
        <v>Orgelet 1</v>
      </c>
      <c r="M5" s="75"/>
      <c r="N5" s="71">
        <f aca="true" t="shared" si="1" ref="N5:N14">IF(M5="","",IF(M5&gt;K5,3)+IF(M5=K5,2,1))</f>
      </c>
      <c r="Q5" s="194" t="s">
        <v>41</v>
      </c>
    </row>
    <row r="6" spans="2:17" ht="12.75">
      <c r="B6" s="71">
        <f>IF(D6="","",IF(D6&gt;F6,3)+IF(D6=F6,2,1))</f>
      </c>
      <c r="C6" s="76" t="str">
        <f>Q9</f>
        <v>Orgelet 1</v>
      </c>
      <c r="D6" s="77"/>
      <c r="E6" s="78" t="str">
        <f>Q10</f>
        <v>Champvans 2</v>
      </c>
      <c r="F6" s="79"/>
      <c r="G6" s="71">
        <f>IF(F6="","",IF(F6&gt;D6,3)+IF(F6=D6,2,1))</f>
      </c>
      <c r="H6" s="70"/>
      <c r="I6" s="71">
        <f t="shared" si="0"/>
      </c>
      <c r="J6" s="76" t="str">
        <f>Q8</f>
        <v>DPC 2</v>
      </c>
      <c r="K6" s="77"/>
      <c r="L6" s="78" t="str">
        <f>Q10</f>
        <v>Champvans 2</v>
      </c>
      <c r="M6" s="79"/>
      <c r="N6" s="71">
        <f t="shared" si="1"/>
      </c>
      <c r="Q6" s="194"/>
    </row>
    <row r="7" spans="2:17" ht="12.75">
      <c r="B7" s="71">
        <f>IF(D7="","",IF(D7&gt;F7,3)+IF(D7=F7,2,1))</f>
      </c>
      <c r="C7" s="76" t="str">
        <f>Q11</f>
        <v>L'étoile</v>
      </c>
      <c r="D7" s="77"/>
      <c r="E7" s="78" t="str">
        <f>Q12</f>
        <v>Damparis 2</v>
      </c>
      <c r="F7" s="79"/>
      <c r="G7" s="71">
        <f>IF(F7="","",IF(F7&gt;D7,3)+IF(F7=D7,2,1))</f>
      </c>
      <c r="H7" s="70"/>
      <c r="I7" s="71">
        <f t="shared" si="0"/>
      </c>
      <c r="J7" s="76" t="str">
        <f>Q11</f>
        <v>L'étoile</v>
      </c>
      <c r="K7" s="77"/>
      <c r="L7" s="78" t="str">
        <f>Q13</f>
        <v>Moissey</v>
      </c>
      <c r="M7" s="79"/>
      <c r="N7" s="71">
        <f t="shared" si="1"/>
      </c>
      <c r="P7" s="21">
        <v>1</v>
      </c>
      <c r="Q7" s="4" t="str">
        <f>'liste équipes'!A4</f>
        <v>DPC 3</v>
      </c>
    </row>
    <row r="8" spans="2:17" ht="12.75">
      <c r="B8" s="71">
        <f>IF(D8="","",IF(D8&gt;F8,3)+IF(D8=F8,2,1))</f>
      </c>
      <c r="C8" s="80" t="str">
        <f>Q13</f>
        <v>Moissey</v>
      </c>
      <c r="D8" s="81"/>
      <c r="E8" s="82" t="str">
        <f>Q14</f>
        <v>St Claude</v>
      </c>
      <c r="F8" s="83"/>
      <c r="G8" s="71">
        <f>IF(F8="","",IF(F8&gt;D8,3)+IF(F8=D8,2,1))</f>
      </c>
      <c r="H8" s="70"/>
      <c r="I8" s="71">
        <f t="shared" si="0"/>
      </c>
      <c r="J8" s="80" t="str">
        <f>Q12</f>
        <v>Damparis 2</v>
      </c>
      <c r="K8" s="81"/>
      <c r="L8" s="82" t="str">
        <f>Q14</f>
        <v>St Claude</v>
      </c>
      <c r="M8" s="83"/>
      <c r="N8" s="71">
        <f t="shared" si="1"/>
      </c>
      <c r="P8" s="21">
        <v>2</v>
      </c>
      <c r="Q8" s="4" t="str">
        <f>'liste équipes'!A5</f>
        <v>DPC 2</v>
      </c>
    </row>
    <row r="9" spans="2:17" ht="12.75">
      <c r="B9" s="70"/>
      <c r="C9" s="70"/>
      <c r="D9" s="70"/>
      <c r="E9" s="70"/>
      <c r="F9" s="70"/>
      <c r="G9" s="70"/>
      <c r="H9" s="70"/>
      <c r="I9" s="71">
        <f t="shared" si="0"/>
      </c>
      <c r="J9" s="70"/>
      <c r="K9" s="70"/>
      <c r="L9" s="70"/>
      <c r="M9" s="70"/>
      <c r="N9" s="71">
        <f t="shared" si="1"/>
      </c>
      <c r="P9" s="21">
        <v>3</v>
      </c>
      <c r="Q9" s="4" t="str">
        <f>'liste équipes'!A6</f>
        <v>Orgelet 1</v>
      </c>
    </row>
    <row r="10" spans="2:17" ht="12.75">
      <c r="B10" s="70"/>
      <c r="C10" s="196" t="s">
        <v>36</v>
      </c>
      <c r="D10" s="197"/>
      <c r="E10" s="198" t="s">
        <v>264</v>
      </c>
      <c r="F10" s="199"/>
      <c r="G10" s="70"/>
      <c r="H10" s="70"/>
      <c r="I10" s="71">
        <f t="shared" si="0"/>
      </c>
      <c r="J10" s="196" t="s">
        <v>37</v>
      </c>
      <c r="K10" s="197"/>
      <c r="L10" s="198" t="s">
        <v>265</v>
      </c>
      <c r="M10" s="199"/>
      <c r="N10" s="71">
        <f t="shared" si="1"/>
      </c>
      <c r="P10" s="21">
        <v>4</v>
      </c>
      <c r="Q10" s="4" t="str">
        <f>'liste équipes'!A7</f>
        <v>Champvans 2</v>
      </c>
    </row>
    <row r="11" spans="2:17" ht="12.75">
      <c r="B11" s="71">
        <f>IF($D11="","",IF($D11&gt;$F11,3)+IF($D11=$F11,2,1))</f>
      </c>
      <c r="C11" s="72" t="str">
        <f>Q10</f>
        <v>Champvans 2</v>
      </c>
      <c r="D11" s="73"/>
      <c r="E11" s="74" t="str">
        <f>Q7</f>
        <v>DPC 3</v>
      </c>
      <c r="F11" s="75"/>
      <c r="G11" s="71">
        <f>IF($F11="","",IF($F11&gt;$D11,3)+IF($F11=$D11,2,1))</f>
      </c>
      <c r="H11" s="70"/>
      <c r="I11" s="71">
        <f t="shared" si="0"/>
      </c>
      <c r="J11" s="72" t="str">
        <f>Q11</f>
        <v>L'étoile</v>
      </c>
      <c r="K11" s="73"/>
      <c r="L11" s="74" t="str">
        <f>Q7</f>
        <v>DPC 3</v>
      </c>
      <c r="M11" s="75"/>
      <c r="N11" s="71">
        <f t="shared" si="1"/>
      </c>
      <c r="P11" s="21">
        <v>5</v>
      </c>
      <c r="Q11" s="4" t="str">
        <f>'liste équipes'!A8</f>
        <v>L'étoile</v>
      </c>
    </row>
    <row r="12" spans="2:17" ht="12.75">
      <c r="B12" s="71">
        <f>IF(D12="","",IF(D12&gt;F12,3)+IF(D12=F12,2,1))</f>
      </c>
      <c r="C12" s="76" t="str">
        <f>Q8</f>
        <v>DPC 2</v>
      </c>
      <c r="D12" s="77"/>
      <c r="E12" s="78" t="str">
        <f>Q9</f>
        <v>Orgelet 1</v>
      </c>
      <c r="F12" s="79"/>
      <c r="G12" s="71">
        <f>IF(F12="","",IF(F12&gt;D12,3)+IF(F12=D12,2,1))</f>
      </c>
      <c r="H12" s="70"/>
      <c r="I12" s="71">
        <f t="shared" si="0"/>
      </c>
      <c r="J12" s="76" t="str">
        <f>Q13</f>
        <v>Moissey</v>
      </c>
      <c r="K12" s="77"/>
      <c r="L12" s="78" t="str">
        <f>Q8</f>
        <v>DPC 2</v>
      </c>
      <c r="M12" s="79"/>
      <c r="N12" s="71">
        <f t="shared" si="1"/>
      </c>
      <c r="P12" s="21">
        <v>6</v>
      </c>
      <c r="Q12" s="4" t="str">
        <f>'liste équipes'!A9</f>
        <v>Damparis 2</v>
      </c>
    </row>
    <row r="13" spans="2:17" ht="12.75">
      <c r="B13" s="71">
        <f>IF(D13="","",IF(D13&gt;F13,3)+IF(D13=F13,2,1))</f>
      </c>
      <c r="C13" s="76" t="str">
        <f>Q12</f>
        <v>Damparis 2</v>
      </c>
      <c r="D13" s="77"/>
      <c r="E13" s="78" t="str">
        <f>Q13</f>
        <v>Moissey</v>
      </c>
      <c r="F13" s="79"/>
      <c r="G13" s="71">
        <f>IF(F13="","",IF(F13&gt;D13,3)+IF(F13=D13,2,1))</f>
      </c>
      <c r="H13" s="70"/>
      <c r="I13" s="71">
        <f t="shared" si="0"/>
      </c>
      <c r="J13" s="76" t="str">
        <f>Q9</f>
        <v>Orgelet 1</v>
      </c>
      <c r="K13" s="77"/>
      <c r="L13" s="78" t="str">
        <f>Q12</f>
        <v>Damparis 2</v>
      </c>
      <c r="M13" s="79"/>
      <c r="N13" s="71">
        <f t="shared" si="1"/>
      </c>
      <c r="P13" s="21">
        <v>7</v>
      </c>
      <c r="Q13" s="4" t="str">
        <f>'liste équipes'!A10</f>
        <v>Moissey</v>
      </c>
    </row>
    <row r="14" spans="2:17" ht="12.75">
      <c r="B14" s="71">
        <f>IF(D14="","",IF(D14&gt;F14,3)+IF(D14=F14,2,1))</f>
      </c>
      <c r="C14" s="80" t="str">
        <f>Q11</f>
        <v>L'étoile</v>
      </c>
      <c r="D14" s="81"/>
      <c r="E14" s="82" t="str">
        <f>Q14</f>
        <v>St Claude</v>
      </c>
      <c r="F14" s="83"/>
      <c r="G14" s="71">
        <f>IF(F14="","",IF(F14&gt;D14,3)+IF(F14=D14,2,1))</f>
      </c>
      <c r="H14" s="70"/>
      <c r="I14" s="71">
        <f t="shared" si="0"/>
      </c>
      <c r="J14" s="80" t="str">
        <f>Q10</f>
        <v>Champvans 2</v>
      </c>
      <c r="K14" s="81"/>
      <c r="L14" s="82" t="str">
        <f>Q14</f>
        <v>St Claude</v>
      </c>
      <c r="M14" s="83"/>
      <c r="N14" s="71">
        <f t="shared" si="1"/>
      </c>
      <c r="P14" s="21">
        <v>8</v>
      </c>
      <c r="Q14" s="4" t="str">
        <f>'liste équipes'!A11</f>
        <v>St Claude</v>
      </c>
    </row>
    <row r="15" spans="2:17" ht="12.75">
      <c r="B15" s="71"/>
      <c r="C15" s="84"/>
      <c r="D15" s="71"/>
      <c r="E15" s="84"/>
      <c r="F15" s="71"/>
      <c r="G15" s="71"/>
      <c r="H15" s="70"/>
      <c r="I15" s="71"/>
      <c r="J15" s="84"/>
      <c r="K15" s="71"/>
      <c r="L15" s="84"/>
      <c r="M15" s="71"/>
      <c r="N15" s="71"/>
      <c r="P15" s="28"/>
      <c r="Q15" s="29"/>
    </row>
    <row r="16" spans="2:17" ht="12.75">
      <c r="B16" s="71">
        <f>IF(D16="","",IF(D16&gt;F16,3)+IF(D16=F16,2,1))</f>
      </c>
      <c r="C16" s="196" t="s">
        <v>38</v>
      </c>
      <c r="D16" s="197"/>
      <c r="E16" s="198" t="s">
        <v>266</v>
      </c>
      <c r="F16" s="199"/>
      <c r="G16" s="71">
        <f>IF(F16="","",IF(F16&gt;D16,3)+IF(F16=D16,2,1))</f>
      </c>
      <c r="H16" s="70"/>
      <c r="I16" s="71">
        <f>IF(K16="","",IF(K16&gt;M16,3)+IF(K16=M16,2,1))</f>
      </c>
      <c r="J16" s="196" t="s">
        <v>39</v>
      </c>
      <c r="K16" s="197"/>
      <c r="L16" s="198" t="s">
        <v>267</v>
      </c>
      <c r="M16" s="199"/>
      <c r="N16" s="71">
        <f>IF(M16="","",IF(M16&gt;K16,3)+IF(M16=K16,2,1))</f>
      </c>
      <c r="P16" s="28"/>
      <c r="Q16" s="29"/>
    </row>
    <row r="17" spans="2:17" ht="12.75">
      <c r="B17" s="71">
        <f>IF(D17="","",IF(D17&gt;F17,3)+IF(D17=F17,2,1))</f>
      </c>
      <c r="C17" s="72" t="str">
        <f>Q13</f>
        <v>Moissey</v>
      </c>
      <c r="D17" s="73"/>
      <c r="E17" s="74" t="str">
        <f>Q7</f>
        <v>DPC 3</v>
      </c>
      <c r="F17" s="75"/>
      <c r="G17" s="71">
        <f>IF(F17="","",IF(F17&gt;D17,3)+IF(F17=D17,2,1))</f>
      </c>
      <c r="H17" s="70"/>
      <c r="I17" s="71">
        <f>IF(K17="","",IF(K17&gt;M17,3)+IF(K17=M17,2,1))</f>
      </c>
      <c r="J17" s="72" t="str">
        <f>Q7</f>
        <v>DPC 3</v>
      </c>
      <c r="K17" s="73"/>
      <c r="L17" s="74" t="str">
        <f>Q12</f>
        <v>Damparis 2</v>
      </c>
      <c r="M17" s="75"/>
      <c r="N17" s="71">
        <f>IF(M17="","",IF(M17&gt;K17,3)+IF(M17=K17,2,1))</f>
      </c>
      <c r="P17" s="28"/>
      <c r="Q17" s="29"/>
    </row>
    <row r="18" spans="2:17" ht="12.75">
      <c r="B18" s="71">
        <f>IF(D18="","",IF(D18&gt;F18,3)+IF(D18=F18,2,1))</f>
      </c>
      <c r="C18" s="76" t="str">
        <f>Q8</f>
        <v>DPC 2</v>
      </c>
      <c r="D18" s="77"/>
      <c r="E18" s="78" t="str">
        <f>Q11</f>
        <v>L'étoile</v>
      </c>
      <c r="F18" s="79"/>
      <c r="G18" s="71">
        <f>IF(F18="","",IF(F18&gt;D18,3)+IF(F18=D18,2,1))</f>
      </c>
      <c r="H18" s="70"/>
      <c r="I18" s="71">
        <f>IF(K18="","",IF(K18&gt;M18,3)+IF(K18=M18,2,1))</f>
      </c>
      <c r="J18" s="76" t="str">
        <f>Q11</f>
        <v>L'étoile</v>
      </c>
      <c r="K18" s="77"/>
      <c r="L18" s="78" t="str">
        <f>Q10</f>
        <v>Champvans 2</v>
      </c>
      <c r="M18" s="79"/>
      <c r="N18" s="71">
        <f>IF(M18="","",IF(M18&gt;K18,3)+IF(M18=K18,2,1))</f>
      </c>
      <c r="P18" s="28"/>
      <c r="Q18" s="29"/>
    </row>
    <row r="19" spans="2:17" ht="12.75">
      <c r="B19" s="71">
        <f>IF(D19="","",IF(D19&gt;F19,3)+IF(D19=F19,2,1))</f>
      </c>
      <c r="C19" s="76" t="str">
        <f>Q10</f>
        <v>Champvans 2</v>
      </c>
      <c r="D19" s="77"/>
      <c r="E19" s="78" t="str">
        <f>Q12</f>
        <v>Damparis 2</v>
      </c>
      <c r="F19" s="79"/>
      <c r="G19" s="71">
        <f>IF($F19="","",IF($F19&gt;$D19,3)+IF($F19=$D19,2,1))</f>
      </c>
      <c r="H19" s="70"/>
      <c r="I19" s="71">
        <f>IF(K19="","",IF(K19&gt;M19,3)+IF(K19=M19,2,1))</f>
      </c>
      <c r="J19" s="76" t="str">
        <f>Q13</f>
        <v>Moissey</v>
      </c>
      <c r="K19" s="77"/>
      <c r="L19" s="78" t="str">
        <f>Q9</f>
        <v>Orgelet 1</v>
      </c>
      <c r="M19" s="79"/>
      <c r="N19" s="71">
        <f>IF(M19="","",IF(M19&gt;K19,3)+IF(M19=K19,2,1))</f>
      </c>
      <c r="P19" s="28"/>
      <c r="Q19" s="29"/>
    </row>
    <row r="20" spans="2:17" ht="12.75">
      <c r="B20" s="71">
        <f>IF(D20="","",IF(D20&gt;F20,3)+IF(D20=F20,2,1))</f>
      </c>
      <c r="C20" s="80" t="str">
        <f>Q9</f>
        <v>Orgelet 1</v>
      </c>
      <c r="D20" s="81"/>
      <c r="E20" s="82" t="str">
        <f>Q14</f>
        <v>St Claude</v>
      </c>
      <c r="F20" s="83"/>
      <c r="G20" s="71">
        <f>IF(F20="","",IF(F20&gt;D20,3)+IF(F20=D20,2,1))</f>
      </c>
      <c r="H20" s="70"/>
      <c r="I20" s="71">
        <f>IF(K20="","",IF(K20&gt;M20,3)+IF(K20=M20,2,1))</f>
      </c>
      <c r="J20" s="80" t="str">
        <f>Q8</f>
        <v>DPC 2</v>
      </c>
      <c r="K20" s="81"/>
      <c r="L20" s="82" t="str">
        <f>Q14</f>
        <v>St Claude</v>
      </c>
      <c r="M20" s="83"/>
      <c r="N20" s="71">
        <f>IF(M20="","",IF(M20&gt;K20,3)+IF(M20=K20,2,1))</f>
      </c>
      <c r="P20" s="28"/>
      <c r="Q20" s="29"/>
    </row>
    <row r="21" spans="2:17" ht="12.75">
      <c r="B21" s="71"/>
      <c r="C21" s="84"/>
      <c r="D21" s="71"/>
      <c r="E21" s="84"/>
      <c r="F21" s="71"/>
      <c r="G21" s="71"/>
      <c r="H21" s="70"/>
      <c r="I21" s="71"/>
      <c r="J21" s="84"/>
      <c r="K21" s="71"/>
      <c r="L21" s="84"/>
      <c r="M21" s="71"/>
      <c r="N21" s="71"/>
      <c r="P21" s="28"/>
      <c r="Q21" s="29"/>
    </row>
    <row r="22" spans="2:17" ht="12.75">
      <c r="B22" s="71">
        <f>IF(D22="","",IF(D22&gt;F22,3)+IF(D22=F22,2,1))</f>
      </c>
      <c r="C22" s="85" t="s">
        <v>40</v>
      </c>
      <c r="D22" s="86"/>
      <c r="E22" s="58" t="s">
        <v>268</v>
      </c>
      <c r="F22" s="87"/>
      <c r="G22" s="71">
        <f>IF(F22="","",IF(F22&gt;D22,3)+IF(F22=D22,2,1))</f>
      </c>
      <c r="H22" s="70"/>
      <c r="I22" s="71">
        <f>IF(K22="","",IF(K22&gt;M22,3)+IF(K22=M22,2,1))</f>
      </c>
      <c r="J22" s="70"/>
      <c r="K22" s="70"/>
      <c r="L22" s="70"/>
      <c r="M22" s="70"/>
      <c r="N22" s="71">
        <f>IF(M22="","",IF(M22&gt;K22,3)+IF(M22=K22,2,1))</f>
      </c>
      <c r="Q22" s="29"/>
    </row>
    <row r="23" spans="2:17" ht="12.75">
      <c r="B23" s="71">
        <f>IF(D23="","",IF(D23&gt;F23,3)+IF(D23=F23,2,1))</f>
      </c>
      <c r="C23" s="72" t="str">
        <f>Q12</f>
        <v>Damparis 2</v>
      </c>
      <c r="D23" s="73"/>
      <c r="E23" s="74" t="str">
        <f>Q8</f>
        <v>DPC 2</v>
      </c>
      <c r="F23" s="75"/>
      <c r="G23" s="71">
        <f>IF(F23="","",IF(F23&gt;D23,3)+IF(F23=D23,2,1))</f>
      </c>
      <c r="H23" s="70"/>
      <c r="I23" s="70"/>
      <c r="J23" s="70"/>
      <c r="K23" s="70"/>
      <c r="L23" s="70"/>
      <c r="M23" s="70"/>
      <c r="N23" s="70"/>
      <c r="Q23" s="29"/>
    </row>
    <row r="24" spans="2:17" ht="12.75">
      <c r="B24" s="71">
        <f>IF(D24="","",IF(D24&gt;F24,3)+IF(D24=F24,2,1))</f>
      </c>
      <c r="C24" s="76" t="str">
        <f>Q10</f>
        <v>Champvans 2</v>
      </c>
      <c r="D24" s="77"/>
      <c r="E24" s="78" t="str">
        <f>Q13</f>
        <v>Moissey</v>
      </c>
      <c r="F24" s="79"/>
      <c r="G24" s="71">
        <f>IF(F24="","",IF(F24&gt;D24,3)+IF(F24=D24,2,1))</f>
      </c>
      <c r="H24" s="70"/>
      <c r="I24" s="70"/>
      <c r="J24" s="70"/>
      <c r="K24" s="70"/>
      <c r="L24" s="70"/>
      <c r="M24" s="70"/>
      <c r="N24" s="70"/>
      <c r="Q24" s="15"/>
    </row>
    <row r="25" spans="2:17" ht="12.75">
      <c r="B25" s="71">
        <f>IF(D25="","",IF(D25&gt;F25,3)+IF(D25=F25,2,1))</f>
      </c>
      <c r="C25" s="76" t="str">
        <f>Q9</f>
        <v>Orgelet 1</v>
      </c>
      <c r="D25" s="77"/>
      <c r="E25" s="78" t="str">
        <f>Q11</f>
        <v>L'étoile</v>
      </c>
      <c r="F25" s="79"/>
      <c r="G25" s="71">
        <f>IF(F25="","",IF(F25&gt;D25,3)+IF(F25=D25,2,1))</f>
      </c>
      <c r="H25" s="70"/>
      <c r="I25" s="70"/>
      <c r="J25" s="70"/>
      <c r="K25" s="70"/>
      <c r="L25" s="70"/>
      <c r="M25" s="70"/>
      <c r="N25" s="70"/>
      <c r="Q25" s="11"/>
    </row>
    <row r="26" spans="2:17" ht="12.75">
      <c r="B26" s="71">
        <f>IF(D26="","",IF(D26&gt;F26,3)+IF(D26=F26,2,1))</f>
      </c>
      <c r="C26" s="80" t="str">
        <f>Q7</f>
        <v>DPC 3</v>
      </c>
      <c r="D26" s="81"/>
      <c r="E26" s="82" t="str">
        <f>Q14</f>
        <v>St Claude</v>
      </c>
      <c r="F26" s="83"/>
      <c r="G26" s="71">
        <f>IF(F26="","",IF(F26&gt;D26,3)+IF(F26=D26,2,1))</f>
      </c>
      <c r="H26" s="70"/>
      <c r="I26" s="70"/>
      <c r="J26" s="70"/>
      <c r="K26" s="70"/>
      <c r="L26" s="70"/>
      <c r="M26" s="70"/>
      <c r="N26" s="70"/>
      <c r="Q26" s="22"/>
    </row>
    <row r="31" ht="47.25" customHeight="1"/>
  </sheetData>
  <sheetProtection selectLockedCells="1" selectUnlockedCells="1"/>
  <mergeCells count="15">
    <mergeCell ref="E10:F10"/>
    <mergeCell ref="C10:D10"/>
    <mergeCell ref="C16:D16"/>
    <mergeCell ref="E16:F16"/>
    <mergeCell ref="J16:K16"/>
    <mergeCell ref="L16:M16"/>
    <mergeCell ref="L10:M10"/>
    <mergeCell ref="J10:K10"/>
    <mergeCell ref="Q5:Q6"/>
    <mergeCell ref="C1:O1"/>
    <mergeCell ref="C2:L2"/>
    <mergeCell ref="C4:D4"/>
    <mergeCell ref="E4:F4"/>
    <mergeCell ref="J4:K4"/>
    <mergeCell ref="L4:M4"/>
  </mergeCells>
  <conditionalFormatting sqref="M1:O3 F1:H3 F27:H65536 M27:M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3 K1:K3 D1 K27:K65536 D27:D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N28:O65536">
    <cfRule type="cellIs" priority="52" dxfId="2" operator="greaterThan" stopIfTrue="1">
      <formula>L21</formula>
    </cfRule>
    <cfRule type="cellIs" priority="53" dxfId="1" operator="lessThan" stopIfTrue="1">
      <formula>L21</formula>
    </cfRule>
    <cfRule type="cellIs" priority="54" dxfId="0" operator="equal" stopIfTrue="1">
      <formula>L21</formula>
    </cfRule>
  </conditionalFormatting>
  <conditionalFormatting sqref="F23:F26 G4 F5:F9 M5:M9 G9:G10 N4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9">
    <tabColor theme="5" tint="-0.24997000396251678"/>
    <pageSetUpPr fitToPage="1"/>
  </sheetPr>
  <dimension ref="A1:Q28"/>
  <sheetViews>
    <sheetView zoomScale="115" zoomScaleNormal="115" zoomScalePageLayoutView="0" workbookViewId="0" topLeftCell="A1">
      <selection activeCell="R1" sqref="R1:AF16384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1.421875" style="1" customWidth="1"/>
    <col min="19" max="16384" width="11.421875" style="1" customWidth="1"/>
  </cols>
  <sheetData>
    <row r="1" spans="3:15" ht="20.25">
      <c r="C1" s="195" t="str">
        <f>'Promotion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127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2"/>
      <c r="C4" s="229" t="s">
        <v>34</v>
      </c>
      <c r="D4" s="230"/>
      <c r="E4" s="198">
        <v>44679</v>
      </c>
      <c r="F4" s="231"/>
      <c r="G4" s="2"/>
      <c r="H4" s="2"/>
      <c r="I4" s="2"/>
      <c r="J4" s="229" t="s">
        <v>35</v>
      </c>
      <c r="K4" s="230"/>
      <c r="L4" s="198">
        <v>44698</v>
      </c>
      <c r="M4" s="231"/>
      <c r="N4" s="2"/>
    </row>
    <row r="5" spans="1:17" ht="12.75">
      <c r="A5" s="11"/>
      <c r="B5" s="3">
        <f>IF($D5="","",IF($D5&gt;$F5,3)+IF($D5=$F5,2,1))</f>
      </c>
      <c r="C5" s="38" t="str">
        <f>Q7</f>
        <v>Poligny 1</v>
      </c>
      <c r="D5" s="39"/>
      <c r="E5" s="40" t="str">
        <f>Q8</f>
        <v>Moirans 1</v>
      </c>
      <c r="F5" s="41"/>
      <c r="G5" s="3">
        <f>IF(F5="","",IF(F5&gt;D5,3)+IF(F5=D5,2,1))</f>
      </c>
      <c r="H5" s="2"/>
      <c r="I5" s="3">
        <f aca="true" t="shared" si="0" ref="I5:I14">IF(K5="","",IF(K5&gt;M5,3)+IF(K5=M5,2,1))</f>
      </c>
      <c r="J5" s="38" t="str">
        <f>Q7</f>
        <v>Poligny 1</v>
      </c>
      <c r="K5" s="39"/>
      <c r="L5" s="40" t="str">
        <f>Q9</f>
        <v>Morez</v>
      </c>
      <c r="M5" s="41"/>
      <c r="N5" s="3">
        <f>IF(M5="","",IF(M5&gt;K5,3)+IF(M5=K5,2,1))</f>
      </c>
      <c r="Q5" s="210" t="s">
        <v>41</v>
      </c>
    </row>
    <row r="6" spans="1:17" ht="12.75">
      <c r="A6" s="11"/>
      <c r="B6" s="3">
        <f>IF(D6="","",IF(D6&gt;F6,3)+IF(D6=F6,2,1))</f>
      </c>
      <c r="C6" s="30" t="str">
        <f>Q9</f>
        <v>Morez</v>
      </c>
      <c r="D6" s="31"/>
      <c r="E6" s="32" t="str">
        <f>Q10</f>
        <v>Champvans 1</v>
      </c>
      <c r="F6" s="33"/>
      <c r="G6" s="3">
        <f>IF(F6="","",IF(F6&gt;D6,3)+IF(F6=D6,2,1))</f>
      </c>
      <c r="H6" s="2"/>
      <c r="I6" s="3">
        <f t="shared" si="0"/>
      </c>
      <c r="J6" s="30" t="str">
        <f>Q8</f>
        <v>Moirans 1</v>
      </c>
      <c r="K6" s="31"/>
      <c r="L6" s="32" t="str">
        <f>Q10</f>
        <v>Champvans 1</v>
      </c>
      <c r="M6" s="33"/>
      <c r="N6" s="3">
        <f>IF(M6="","",IF(M6&gt;K6,3)+IF(M6=K6,2,1))</f>
      </c>
      <c r="Q6" s="211"/>
    </row>
    <row r="7" spans="1:17" ht="12.75">
      <c r="A7" s="11"/>
      <c r="B7" s="3">
        <f>IF(D7="","",IF(D7&gt;F7,3)+IF(D7=F7,2,1))</f>
      </c>
      <c r="C7" s="30" t="str">
        <f>Q11</f>
        <v>Damparis</v>
      </c>
      <c r="D7" s="31"/>
      <c r="E7" s="32" t="str">
        <f>Q12</f>
        <v>DPC</v>
      </c>
      <c r="F7" s="33"/>
      <c r="G7" s="3">
        <f>IF(F7="","",IF(F7&gt;D7,3)+IF(F7=D7,2,1))</f>
      </c>
      <c r="H7" s="2"/>
      <c r="I7" s="3">
        <f t="shared" si="0"/>
      </c>
      <c r="J7" s="30" t="str">
        <f>Q11</f>
        <v>Damparis</v>
      </c>
      <c r="K7" s="31"/>
      <c r="L7" s="32" t="str">
        <f>Q13</f>
        <v>Mont sous Vaudrey 3</v>
      </c>
      <c r="M7" s="33"/>
      <c r="N7" s="3">
        <f>IF(M7="","",IF(M7&gt;K7,3)+IF(M7=K7,2,1))</f>
      </c>
      <c r="P7" s="21">
        <v>1</v>
      </c>
      <c r="Q7" s="20" t="str">
        <f>'liste équipes'!J4</f>
        <v>Poligny 1</v>
      </c>
    </row>
    <row r="8" spans="1:17" ht="12.75">
      <c r="A8" s="11"/>
      <c r="B8" s="3">
        <f>IF(D8="","",IF(D8&gt;F8,3)+IF(D8=F8,2,1))</f>
      </c>
      <c r="C8" s="34" t="str">
        <f>Q13</f>
        <v>Mont sous Vaudrey 3</v>
      </c>
      <c r="D8" s="35"/>
      <c r="E8" s="36">
        <f>Q14</f>
        <v>0</v>
      </c>
      <c r="F8" s="37"/>
      <c r="G8" s="3">
        <f>IF(F8="","",IF(F8&gt;D8,3)+IF(F8=D8,2,1))</f>
      </c>
      <c r="H8" s="2"/>
      <c r="I8" s="3">
        <f t="shared" si="0"/>
      </c>
      <c r="J8" s="34" t="str">
        <f>Q12</f>
        <v>DPC</v>
      </c>
      <c r="K8" s="35"/>
      <c r="L8" s="36">
        <f>Q14</f>
        <v>0</v>
      </c>
      <c r="M8" s="37"/>
      <c r="N8" s="3">
        <f>IF(M8="","",IF(M8&gt;K8,3)+IF(M8=K8,2,1))</f>
      </c>
      <c r="P8" s="21">
        <v>2</v>
      </c>
      <c r="Q8" s="20" t="str">
        <f>'liste équipes'!J5</f>
        <v>Moirans 1</v>
      </c>
    </row>
    <row r="9" spans="2:17" ht="12.75">
      <c r="B9" s="2"/>
      <c r="C9" s="2"/>
      <c r="D9" s="2"/>
      <c r="E9" s="2"/>
      <c r="F9" s="2"/>
      <c r="G9" s="2"/>
      <c r="H9" s="2"/>
      <c r="I9" s="3">
        <f t="shared" si="0"/>
      </c>
      <c r="J9" s="2"/>
      <c r="K9" s="2"/>
      <c r="L9" s="2"/>
      <c r="M9" s="2"/>
      <c r="N9" s="2"/>
      <c r="P9" s="21">
        <v>3</v>
      </c>
      <c r="Q9" s="20" t="str">
        <f>'liste équipes'!J6</f>
        <v>Morez</v>
      </c>
    </row>
    <row r="10" spans="2:17" ht="12.75">
      <c r="B10" s="2"/>
      <c r="C10" s="229" t="s">
        <v>36</v>
      </c>
      <c r="D10" s="230"/>
      <c r="E10" s="198">
        <v>44712</v>
      </c>
      <c r="F10" s="231"/>
      <c r="G10" s="2"/>
      <c r="H10" s="2"/>
      <c r="I10" s="3">
        <f t="shared" si="0"/>
      </c>
      <c r="J10" s="229" t="s">
        <v>37</v>
      </c>
      <c r="K10" s="230"/>
      <c r="L10" s="198">
        <v>44714</v>
      </c>
      <c r="M10" s="231"/>
      <c r="N10" s="2"/>
      <c r="P10" s="21">
        <v>4</v>
      </c>
      <c r="Q10" s="20" t="str">
        <f>'liste équipes'!J7</f>
        <v>Champvans 1</v>
      </c>
    </row>
    <row r="11" spans="2:17" ht="12.75">
      <c r="B11" s="3">
        <f>IF($D11="","",IF($D11&gt;$F11,3)+IF($D11=$F11,2,1))</f>
      </c>
      <c r="C11" s="38" t="str">
        <f>Q10</f>
        <v>Champvans 1</v>
      </c>
      <c r="D11" s="39"/>
      <c r="E11" s="40" t="str">
        <f>Q7</f>
        <v>Poligny 1</v>
      </c>
      <c r="F11" s="41"/>
      <c r="G11" s="3">
        <f>IF($F11="","",IF($F11&gt;$D11,3)+IF($F11=$D11,2,1))</f>
      </c>
      <c r="H11" s="2"/>
      <c r="I11" s="3">
        <f t="shared" si="0"/>
      </c>
      <c r="J11" s="38" t="str">
        <f>Q11</f>
        <v>Damparis</v>
      </c>
      <c r="K11" s="39"/>
      <c r="L11" s="40" t="str">
        <f>Q7</f>
        <v>Poligny 1</v>
      </c>
      <c r="M11" s="41"/>
      <c r="N11" s="3">
        <f>IF(M11="","",IF(M11&gt;K11,3)+IF(M11=K11,2,1))</f>
      </c>
      <c r="P11" s="21">
        <v>5</v>
      </c>
      <c r="Q11" s="20" t="str">
        <f>'liste équipes'!J8</f>
        <v>Damparis</v>
      </c>
    </row>
    <row r="12" spans="2:17" ht="12.75">
      <c r="B12" s="3">
        <f>IF(D12="","",IF(D12&gt;F12,3)+IF(D12=F12,2,1))</f>
      </c>
      <c r="C12" s="30" t="str">
        <f>Q8</f>
        <v>Moirans 1</v>
      </c>
      <c r="D12" s="31"/>
      <c r="E12" s="32" t="str">
        <f>Q9</f>
        <v>Morez</v>
      </c>
      <c r="F12" s="33"/>
      <c r="G12" s="3">
        <f>IF(F12="","",IF(F12&gt;D12,3)+IF(F12=D12,2,1))</f>
      </c>
      <c r="H12" s="2"/>
      <c r="I12" s="3">
        <f t="shared" si="0"/>
      </c>
      <c r="J12" s="30" t="str">
        <f>Q13</f>
        <v>Mont sous Vaudrey 3</v>
      </c>
      <c r="K12" s="31"/>
      <c r="L12" s="32" t="str">
        <f>Q8</f>
        <v>Moirans 1</v>
      </c>
      <c r="M12" s="33"/>
      <c r="N12" s="3">
        <f>IF(M12="","",IF(M12&gt;K12,3)+IF(M12=K12,2,1))</f>
      </c>
      <c r="P12" s="21">
        <v>6</v>
      </c>
      <c r="Q12" s="20" t="str">
        <f>'liste équipes'!J9</f>
        <v>DPC</v>
      </c>
    </row>
    <row r="13" spans="2:17" ht="12.75">
      <c r="B13" s="3">
        <f>IF(D13="","",IF(D13&gt;F13,3)+IF(D13=F13,2,1))</f>
      </c>
      <c r="C13" s="30" t="str">
        <f>Q12</f>
        <v>DPC</v>
      </c>
      <c r="D13" s="31"/>
      <c r="E13" s="32" t="str">
        <f>Q13</f>
        <v>Mont sous Vaudrey 3</v>
      </c>
      <c r="F13" s="33"/>
      <c r="G13" s="3">
        <f>IF(F13="","",IF(F13&gt;D13,3)+IF(F13=D13,2,1))</f>
      </c>
      <c r="H13" s="2"/>
      <c r="I13" s="3">
        <f t="shared" si="0"/>
      </c>
      <c r="J13" s="30" t="str">
        <f>Q9</f>
        <v>Morez</v>
      </c>
      <c r="K13" s="31"/>
      <c r="L13" s="32" t="str">
        <f>Q12</f>
        <v>DPC</v>
      </c>
      <c r="M13" s="33"/>
      <c r="N13" s="3">
        <f>IF(M13="","",IF(M13&gt;K13,3)+IF(M13=K13,2,1))</f>
      </c>
      <c r="P13" s="21">
        <v>7</v>
      </c>
      <c r="Q13" s="20" t="str">
        <f>'liste équipes'!J10</f>
        <v>Mont sous Vaudrey 3</v>
      </c>
    </row>
    <row r="14" spans="2:17" ht="12.75">
      <c r="B14" s="3">
        <f>IF(D14="","",IF(D14&gt;F14,3)+IF(D14=F14,2,1))</f>
      </c>
      <c r="C14" s="34" t="str">
        <f>Q11</f>
        <v>Damparis</v>
      </c>
      <c r="D14" s="35"/>
      <c r="E14" s="36">
        <f>Q14</f>
        <v>0</v>
      </c>
      <c r="F14" s="37"/>
      <c r="G14" s="3">
        <f>IF(F14="","",IF(F14&gt;D14,3)+IF(F14=D14,2,1))</f>
      </c>
      <c r="H14" s="2"/>
      <c r="I14" s="3">
        <f t="shared" si="0"/>
      </c>
      <c r="J14" s="34" t="str">
        <f>Q10</f>
        <v>Champvans 1</v>
      </c>
      <c r="K14" s="35"/>
      <c r="L14" s="36">
        <f>Q14</f>
        <v>0</v>
      </c>
      <c r="M14" s="37"/>
      <c r="N14" s="3">
        <f>IF(M14="","",IF(M14&gt;K14,3)+IF(M14=K14,2,1))</f>
      </c>
      <c r="P14" s="21">
        <v>8</v>
      </c>
      <c r="Q14" s="20">
        <f>'liste équipes'!J11</f>
        <v>0</v>
      </c>
    </row>
    <row r="15" spans="2:17" ht="12.75">
      <c r="B15" s="2"/>
      <c r="C15" s="27"/>
      <c r="D15" s="3"/>
      <c r="E15" s="27"/>
      <c r="F15" s="3"/>
      <c r="G15" s="3"/>
      <c r="H15" s="2"/>
      <c r="I15" s="3"/>
      <c r="J15" s="27"/>
      <c r="K15" s="3"/>
      <c r="L15" s="27"/>
      <c r="M15" s="3"/>
      <c r="N15" s="3">
        <f>IF(M15="","",IF(M15&gt;K15,3)+IF(M15=K15,1,0))</f>
      </c>
      <c r="Q15" s="2"/>
    </row>
    <row r="16" spans="2:17" ht="12.75">
      <c r="B16" s="2"/>
      <c r="C16" s="229" t="s">
        <v>38</v>
      </c>
      <c r="D16" s="230"/>
      <c r="E16" s="198">
        <v>44761</v>
      </c>
      <c r="F16" s="231"/>
      <c r="G16" s="3">
        <f>IF(F16="","",IF(F16&gt;D16,3)+IF(F16=D16,2,1))</f>
      </c>
      <c r="H16" s="2"/>
      <c r="I16" s="3">
        <f>IF(K16="","",IF(K16&gt;M16,3)+IF(K16=M16,2,1))</f>
      </c>
      <c r="J16" s="229" t="s">
        <v>39</v>
      </c>
      <c r="K16" s="230"/>
      <c r="L16" s="198">
        <v>44770</v>
      </c>
      <c r="M16" s="231"/>
      <c r="N16" s="3"/>
      <c r="Q16" s="2"/>
    </row>
    <row r="17" spans="2:17" ht="12.75">
      <c r="B17" s="3">
        <f>IF($D17="","",IF($D17&gt;$F17,3)+IF($D17=$F17,2,1))</f>
      </c>
      <c r="C17" s="38" t="str">
        <f>Q13</f>
        <v>Mont sous Vaudrey 3</v>
      </c>
      <c r="D17" s="39"/>
      <c r="E17" s="40" t="str">
        <f>Q7</f>
        <v>Poligny 1</v>
      </c>
      <c r="F17" s="41"/>
      <c r="G17" s="3">
        <f>IF(F17="","",IF(F17&gt;D17,3)+IF(F17=D17,2,1))</f>
      </c>
      <c r="H17" s="2"/>
      <c r="I17" s="3">
        <f>IF(K17="","",IF(K17&gt;M17,3)+IF(K17=M17,2,1))</f>
      </c>
      <c r="J17" s="38" t="str">
        <f>Q7</f>
        <v>Poligny 1</v>
      </c>
      <c r="K17" s="39"/>
      <c r="L17" s="40" t="str">
        <f>Q12</f>
        <v>DPC</v>
      </c>
      <c r="M17" s="41"/>
      <c r="N17" s="3">
        <f>IF(M17="","",IF(M17&gt;K17,3)+IF(M17=K17,2,1))</f>
      </c>
      <c r="Q17" s="14"/>
    </row>
    <row r="18" spans="2:17" ht="12.75">
      <c r="B18" s="3">
        <f>IF(D18="","",IF(D18&gt;F18,3)+IF(D18=F18,2,1))</f>
      </c>
      <c r="C18" s="30" t="str">
        <f>Q8</f>
        <v>Moirans 1</v>
      </c>
      <c r="D18" s="31"/>
      <c r="E18" s="32" t="str">
        <f>Q11</f>
        <v>Damparis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30" t="str">
        <f>Q11</f>
        <v>Damparis</v>
      </c>
      <c r="K18" s="31"/>
      <c r="L18" s="32" t="str">
        <f>Q10</f>
        <v>Champvans 1</v>
      </c>
      <c r="M18" s="33"/>
      <c r="N18" s="3">
        <f>IF(M18="","",IF(M18&gt;K18,3)+IF(M18=K18,2,1))</f>
      </c>
      <c r="Q18" s="14"/>
    </row>
    <row r="19" spans="2:17" ht="12.75">
      <c r="B19" s="3">
        <f>IF(D19="","",IF(D19&gt;F19,3)+IF(D19=F19,2,1))</f>
      </c>
      <c r="C19" s="30" t="str">
        <f>Q10</f>
        <v>Champvans 1</v>
      </c>
      <c r="D19" s="31"/>
      <c r="E19" s="32" t="str">
        <f>Q12</f>
        <v>DPC</v>
      </c>
      <c r="F19" s="33"/>
      <c r="G19" s="3">
        <f>IF($F19="","",IF($F19&gt;$D19,3)+IF($F19=$D19,2,1))</f>
      </c>
      <c r="H19" s="2"/>
      <c r="I19" s="3">
        <f>IF(K19="","",IF(K19&gt;M19,3)+IF(K19=M19,2,1))</f>
      </c>
      <c r="J19" s="30" t="str">
        <f>Q13</f>
        <v>Mont sous Vaudrey 3</v>
      </c>
      <c r="K19" s="31"/>
      <c r="L19" s="32" t="str">
        <f>Q9</f>
        <v>Morez</v>
      </c>
      <c r="M19" s="33"/>
      <c r="N19" s="3">
        <f>IF(M19="","",IF(M19&gt;K19,3)+IF(M19=K19,2,1))</f>
      </c>
      <c r="Q19" s="14"/>
    </row>
    <row r="20" spans="2:17" ht="12.75">
      <c r="B20" s="3">
        <f>IF(D20="","",IF(D20&gt;F20,3)+IF(D20=F20,2,1))</f>
      </c>
      <c r="C20" s="34" t="str">
        <f>Q9</f>
        <v>Morez</v>
      </c>
      <c r="D20" s="35"/>
      <c r="E20" s="36">
        <f>Q14</f>
        <v>0</v>
      </c>
      <c r="F20" s="37"/>
      <c r="G20" s="3">
        <f>IF(F20="","",IF(F20&gt;D20,3)+IF(F20=D20,2,1))</f>
      </c>
      <c r="H20" s="2"/>
      <c r="I20" s="3">
        <f>IF(K20="","",IF(K20&gt;M20,3)+IF(K20=M20,2,1))</f>
      </c>
      <c r="J20" s="34" t="str">
        <f>Q8</f>
        <v>Moirans 1</v>
      </c>
      <c r="K20" s="35"/>
      <c r="L20" s="36">
        <f>Q14</f>
        <v>0</v>
      </c>
      <c r="M20" s="37"/>
      <c r="N20" s="3">
        <f>IF(M20="","",IF(M20&gt;K20,3)+IF(M20=K20,2,1))</f>
      </c>
      <c r="Q20" s="14"/>
    </row>
    <row r="21" spans="2:17" ht="12.75">
      <c r="B21" s="2"/>
      <c r="C21" s="27"/>
      <c r="D21" s="3"/>
      <c r="E21" s="27"/>
      <c r="F21" s="3"/>
      <c r="G21" s="3"/>
      <c r="H21" s="2"/>
      <c r="I21" s="3"/>
      <c r="J21" s="27"/>
      <c r="K21" s="3"/>
      <c r="L21" s="27"/>
      <c r="M21" s="3"/>
      <c r="N21" s="2"/>
      <c r="Q21" s="14"/>
    </row>
    <row r="22" spans="2:17" ht="12.75">
      <c r="B22" s="2"/>
      <c r="C22" s="60" t="s">
        <v>40</v>
      </c>
      <c r="D22" s="61"/>
      <c r="E22" s="58">
        <v>44805</v>
      </c>
      <c r="F22" s="59"/>
      <c r="G22" s="3">
        <f>IF(F22="","",IF(F22&gt;D22,3)+IF(F22=D22,2,1))</f>
      </c>
      <c r="H22" s="2"/>
      <c r="I22" s="3">
        <f>IF(K22="","",IF(K22&gt;M22,3)+IF(K22=M22,2,1))</f>
      </c>
      <c r="J22" s="2"/>
      <c r="K22" s="2"/>
      <c r="L22" s="2"/>
      <c r="M22" s="2"/>
      <c r="N22" s="2"/>
      <c r="Q22" s="14"/>
    </row>
    <row r="23" spans="2:17" ht="12.75">
      <c r="B23" s="3">
        <f>IF($D23="","",IF($D23&gt;$F23,3)+IF($D23=$F23,2,1))</f>
      </c>
      <c r="C23" s="38" t="str">
        <f>Q12</f>
        <v>DPC</v>
      </c>
      <c r="D23" s="39"/>
      <c r="E23" s="40" t="str">
        <f>Q8</f>
        <v>Moirans 1</v>
      </c>
      <c r="F23" s="41"/>
      <c r="G23" s="3">
        <f>IF(F23="","",IF(F23&gt;D23,3)+IF(F23=D23,2,1))</f>
      </c>
      <c r="H23" s="2"/>
      <c r="N23" s="3">
        <f>IF(M23="","",IF(M23&gt;K23,3)+IF(M23=K23,2,1))</f>
      </c>
      <c r="Q23" s="14"/>
    </row>
    <row r="24" spans="2:17" ht="12.75">
      <c r="B24" s="3">
        <f>IF(D24="","",IF(D24&gt;F24,3)+IF(D24=F24,2,1))</f>
      </c>
      <c r="C24" s="30" t="str">
        <f>Q10</f>
        <v>Champvans 1</v>
      </c>
      <c r="D24" s="31"/>
      <c r="E24" s="32" t="str">
        <f>Q13</f>
        <v>Mont sous Vaudrey 3</v>
      </c>
      <c r="F24" s="33"/>
      <c r="G24" s="3">
        <f>IF(F24="","",IF(F24&gt;D24,3)+IF(F24=D24,2,1))</f>
      </c>
      <c r="H24" s="2"/>
      <c r="N24" s="3">
        <f>IF(M24="","",IF(M24&gt;K24,3)+IF(M24=K24,2,1))</f>
      </c>
      <c r="Q24" s="14"/>
    </row>
    <row r="25" spans="2:17" ht="12.75">
      <c r="B25" s="3">
        <f>IF(D25="","",IF(D25&gt;F25,3)+IF(D25=F25,2,1))</f>
      </c>
      <c r="C25" s="30" t="str">
        <f>Q9</f>
        <v>Morez</v>
      </c>
      <c r="D25" s="31"/>
      <c r="E25" s="32" t="str">
        <f>Q11</f>
        <v>Damparis</v>
      </c>
      <c r="F25" s="33"/>
      <c r="G25" s="3">
        <f>IF(F25="","",IF(F25&gt;D25,3)+IF(F25=D25,2,1))</f>
      </c>
      <c r="H25" s="2"/>
      <c r="N25" s="3">
        <f>IF(M25="","",IF(M25&gt;K25,3)+IF(M25=K25,2,1))</f>
      </c>
      <c r="Q25" s="14"/>
    </row>
    <row r="26" spans="2:17" ht="12.75">
      <c r="B26" s="3">
        <f>IF(D26="","",IF(D26&gt;F26,3)+IF(D26=F26,2,1))</f>
      </c>
      <c r="C26" s="34" t="str">
        <f>Q7</f>
        <v>Poligny 1</v>
      </c>
      <c r="D26" s="35"/>
      <c r="E26" s="36">
        <f>Q14</f>
        <v>0</v>
      </c>
      <c r="F26" s="37"/>
      <c r="G26" s="3">
        <f>IF(F26="","",IF(F26&gt;D26,3)+IF(F26=D26,2,1))</f>
      </c>
      <c r="H26" s="2"/>
      <c r="N26" s="3">
        <f>IF(M26="","",IF(M26&gt;K26,3)+IF(M26=K26,2,1))</f>
      </c>
      <c r="Q26" s="2"/>
    </row>
    <row r="27" spans="3:17" ht="12.7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</row>
    <row r="28" ht="12.75">
      <c r="Q28" s="2"/>
    </row>
    <row r="29" ht="91.5" customHeight="1"/>
  </sheetData>
  <sheetProtection selectLockedCells="1" selectUnlockedCells="1"/>
  <mergeCells count="15">
    <mergeCell ref="C1:O1"/>
    <mergeCell ref="C2:L2"/>
    <mergeCell ref="C4:D4"/>
    <mergeCell ref="E4:F4"/>
    <mergeCell ref="J4:K4"/>
    <mergeCell ref="L4:M4"/>
    <mergeCell ref="Q5:Q6"/>
    <mergeCell ref="C10:D10"/>
    <mergeCell ref="E10:F10"/>
    <mergeCell ref="J10:K10"/>
    <mergeCell ref="L10:M10"/>
    <mergeCell ref="C16:D16"/>
    <mergeCell ref="E16:F16"/>
    <mergeCell ref="J16:K16"/>
    <mergeCell ref="L16:M16"/>
  </mergeCells>
  <conditionalFormatting sqref="N21:N22 M1:O3 F1:H3 F27:H65536 O22:O65536 M27:N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3 K1:K3 D1 D27:D65536 K27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N9:N10 N4">
    <cfRule type="cellIs" priority="7" dxfId="2" operator="greaterThan" stopIfTrue="1">
      <formula>L4</formula>
    </cfRule>
    <cfRule type="cellIs" priority="8" dxfId="1" operator="lessThan" stopIfTrue="1">
      <formula>L4</formula>
    </cfRule>
    <cfRule type="cellIs" priority="9" dxfId="0" operator="equal" stopIfTrue="1">
      <formula>L4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F23:F26 G4 F5:F9 M5:M9 G9:G10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tabColor theme="5" tint="-0.24997000396251678"/>
  </sheetPr>
  <dimension ref="A1:Q28"/>
  <sheetViews>
    <sheetView zoomScale="115" zoomScaleNormal="115" zoomScalePageLayoutView="0" workbookViewId="0" topLeftCell="A1">
      <selection activeCell="R1" sqref="R1:AG16384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9.28125" style="1" bestFit="1" customWidth="1"/>
    <col min="18" max="16384" width="11.421875" style="1" customWidth="1"/>
  </cols>
  <sheetData>
    <row r="1" spans="3:15" ht="20.25">
      <c r="C1" s="195" t="str">
        <f>'Promotion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128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2"/>
      <c r="C4" s="200" t="s">
        <v>34</v>
      </c>
      <c r="D4" s="201"/>
      <c r="E4" s="202">
        <f>'Vétéran 1'!E4</f>
        <v>44679</v>
      </c>
      <c r="F4" s="203"/>
      <c r="G4" s="2"/>
      <c r="H4" s="2"/>
      <c r="I4" s="2"/>
      <c r="J4" s="200" t="s">
        <v>35</v>
      </c>
      <c r="K4" s="201"/>
      <c r="L4" s="202">
        <f>'Vétéran 1'!L4</f>
        <v>44698</v>
      </c>
      <c r="M4" s="203"/>
      <c r="N4" s="2"/>
    </row>
    <row r="5" spans="1:17" ht="12.75">
      <c r="A5" s="11"/>
      <c r="B5" s="3">
        <f>IF($D5="","",IF($D5&gt;$F5,3)+IF($D5=$F5,2,1))</f>
      </c>
      <c r="C5" s="30" t="str">
        <f>Q7</f>
        <v>Morez 2</v>
      </c>
      <c r="D5" s="46"/>
      <c r="E5" s="32" t="str">
        <f>Q12</f>
        <v>Bletterans 1</v>
      </c>
      <c r="F5" s="33"/>
      <c r="G5" s="3">
        <f>IF($F5="","",IF($F5&gt;$D5,3)+IF($F5=$D5,2,1))</f>
      </c>
      <c r="H5" s="2"/>
      <c r="I5" s="3">
        <f>IF(K5="","",IF(K5&gt;M5,3)+IF(K5=M5,2,1))</f>
      </c>
      <c r="J5" s="30" t="str">
        <f>Q12</f>
        <v>Bletterans 1</v>
      </c>
      <c r="K5" s="31"/>
      <c r="L5" s="32" t="str">
        <f>Q8</f>
        <v>Salins 2</v>
      </c>
      <c r="M5" s="33"/>
      <c r="N5" s="3">
        <f>IF(M5="","",IF(M5&gt;K5,3)+IF(M5=K5,2,1))</f>
      </c>
      <c r="Q5" s="210" t="s">
        <v>41</v>
      </c>
    </row>
    <row r="6" spans="1:17" ht="12.75">
      <c r="A6" s="11"/>
      <c r="B6" s="3">
        <f>IF(D6="","",IF(D6&gt;F6,3)+IF(D6=F6,2,1))</f>
      </c>
      <c r="C6" s="30" t="str">
        <f>Q8</f>
        <v>Salins 2</v>
      </c>
      <c r="D6" s="31"/>
      <c r="E6" s="32" t="str">
        <f>Q11</f>
        <v>ABJ 1</v>
      </c>
      <c r="F6" s="33"/>
      <c r="G6" s="3">
        <f>IF($F6="","",IF($F6&gt;$D6,3)+IF($F6=$D6,2,1))</f>
      </c>
      <c r="H6" s="2"/>
      <c r="I6" s="3">
        <f>IF(K6="","",IF(K6&gt;M6,3)+IF(K6=M6,2,1))</f>
      </c>
      <c r="J6" s="30" t="str">
        <f>Q9</f>
        <v>Champagnole 1</v>
      </c>
      <c r="K6" s="31"/>
      <c r="L6" s="32" t="str">
        <f>Q7</f>
        <v>Morez 2</v>
      </c>
      <c r="M6" s="33"/>
      <c r="N6" s="3">
        <f>IF(M6="","",IF(M6&gt;K6,3)+IF(M6=K6,2,1))</f>
      </c>
      <c r="Q6" s="211"/>
    </row>
    <row r="7" spans="1:17" ht="12.75">
      <c r="A7" s="11"/>
      <c r="B7" s="3">
        <f>IF(D7="","",IF(D7&gt;F7,3)+IF(D7=F7,2,1))</f>
      </c>
      <c r="C7" s="34" t="str">
        <f>Q10</f>
        <v>Champagnole 2</v>
      </c>
      <c r="D7" s="35"/>
      <c r="E7" s="36" t="str">
        <f>Q9</f>
        <v>Champagnole 1</v>
      </c>
      <c r="F7" s="37"/>
      <c r="G7" s="3">
        <f>IF(F7="","",IF(F7&gt;D7,3)+IF(F7=D7,2,1))</f>
      </c>
      <c r="H7" s="2"/>
      <c r="I7" s="3">
        <f>IF(K7="","",IF(K7&gt;M7,3)+IF(K7=M7,2,1))</f>
      </c>
      <c r="J7" s="34" t="str">
        <f>Q11</f>
        <v>ABJ 1</v>
      </c>
      <c r="K7" s="35"/>
      <c r="L7" s="36" t="str">
        <f>Q10</f>
        <v>Champagnole 2</v>
      </c>
      <c r="M7" s="37"/>
      <c r="N7" s="3">
        <f>IF(M7="","",IF(M7&gt;K7,3)+IF(M7=K7,2,1))</f>
      </c>
      <c r="P7" s="21">
        <v>1</v>
      </c>
      <c r="Q7" s="20" t="str">
        <f>'liste équipes'!K4</f>
        <v>Morez 2</v>
      </c>
    </row>
    <row r="8" spans="1:17" ht="12.75">
      <c r="A8" s="11"/>
      <c r="B8" s="3">
        <f>IF(D8="","",IF(D8&gt;F8,3)+IF(D8=F8,2,1))</f>
      </c>
      <c r="C8" s="27"/>
      <c r="D8" s="3"/>
      <c r="E8" s="27"/>
      <c r="F8" s="3"/>
      <c r="G8" s="3">
        <f>IF(F8="","",IF(F8&gt;D8,3)+IF(F8=D8,2,1))</f>
      </c>
      <c r="H8" s="2"/>
      <c r="I8" s="3">
        <f>IF(K8="","",IF(K8&gt;M8,3)+IF(K8=M8,2,1))</f>
      </c>
      <c r="J8" s="27"/>
      <c r="K8" s="3"/>
      <c r="L8" s="27"/>
      <c r="M8" s="3"/>
      <c r="N8" s="3">
        <f>IF(M8="","",IF(M8&gt;K8,3)+IF(M8=K8,2,1))</f>
      </c>
      <c r="P8" s="21">
        <v>2</v>
      </c>
      <c r="Q8" s="20" t="str">
        <f>'liste équipes'!K5</f>
        <v>Salins 2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1">
        <v>3</v>
      </c>
      <c r="Q9" s="20" t="str">
        <f>'liste équipes'!K6</f>
        <v>Champagnole 1</v>
      </c>
    </row>
    <row r="10" spans="2:17" ht="12.75">
      <c r="B10" s="2"/>
      <c r="C10" s="200" t="s">
        <v>36</v>
      </c>
      <c r="D10" s="201"/>
      <c r="E10" s="202">
        <f>'Vétéran 1'!L10</f>
        <v>44714</v>
      </c>
      <c r="F10" s="203"/>
      <c r="G10" s="2"/>
      <c r="H10" s="2"/>
      <c r="I10" s="2"/>
      <c r="J10" s="200" t="s">
        <v>37</v>
      </c>
      <c r="K10" s="201"/>
      <c r="L10" s="202">
        <f>'Vétéran 1'!E16</f>
        <v>44761</v>
      </c>
      <c r="M10" s="203"/>
      <c r="N10" s="2"/>
      <c r="P10" s="21">
        <v>4</v>
      </c>
      <c r="Q10" s="20" t="str">
        <f>'liste équipes'!K7</f>
        <v>Champagnole 2</v>
      </c>
    </row>
    <row r="11" spans="2:17" ht="12.75">
      <c r="B11" s="3">
        <f>IF($D11="","",IF($D11&gt;$F11,3)+IF($D11=$F11,2,1))</f>
      </c>
      <c r="C11" s="43" t="str">
        <f>Q9</f>
        <v>Champagnole 1</v>
      </c>
      <c r="D11" s="31"/>
      <c r="E11" s="44" t="str">
        <f>Q12</f>
        <v>Bletterans 1</v>
      </c>
      <c r="F11" s="33"/>
      <c r="G11" s="3">
        <f>IF($F11="","",IF($F11&gt;$D11,3)+IF($F11=$D11,2,1))</f>
      </c>
      <c r="H11" s="2"/>
      <c r="I11" s="3">
        <f>IF(K11="","",IF(K11&gt;M11,3)+IF(K11=M11,2,1))</f>
      </c>
      <c r="J11" s="30" t="str">
        <f>Q12</f>
        <v>Bletterans 1</v>
      </c>
      <c r="K11" s="31"/>
      <c r="L11" s="32" t="str">
        <f>Q10</f>
        <v>Champagnole 2</v>
      </c>
      <c r="M11" s="33"/>
      <c r="N11" s="3">
        <f>IF(M11="","",IF(M11&gt;K11,3)+IF(M11=K11,2,1))</f>
      </c>
      <c r="P11" s="21">
        <v>5</v>
      </c>
      <c r="Q11" s="20" t="str">
        <f>'liste équipes'!K8</f>
        <v>ABJ 1</v>
      </c>
    </row>
    <row r="12" spans="2:17" ht="12.75">
      <c r="B12" s="3">
        <f>IF(D12="","",IF(D12&gt;F12,3)+IF(D12=F12,2,1))</f>
      </c>
      <c r="C12" s="30" t="str">
        <f>Q10</f>
        <v>Champagnole 2</v>
      </c>
      <c r="D12" s="31"/>
      <c r="E12" s="44" t="str">
        <f>Q8</f>
        <v>Salins 2</v>
      </c>
      <c r="F12" s="33"/>
      <c r="G12" s="3">
        <f>IF(F12="","",IF(F12&gt;D12,3)+IF(F12=D12,2,1))</f>
      </c>
      <c r="H12" s="2"/>
      <c r="I12" s="3">
        <f>IF(K12="","",IF(K12&gt;M12,3)+IF(K12=M12,2,1))</f>
      </c>
      <c r="J12" s="30" t="str">
        <f>Q11</f>
        <v>ABJ 1</v>
      </c>
      <c r="K12" s="31"/>
      <c r="L12" s="32" t="str">
        <f>Q9</f>
        <v>Champagnole 1</v>
      </c>
      <c r="M12" s="33"/>
      <c r="N12" s="3">
        <f>IF(M12="","",IF(M12&gt;K12,3)+IF(M12=K12,2,1))</f>
      </c>
      <c r="P12" s="21">
        <v>6</v>
      </c>
      <c r="Q12" s="20" t="str">
        <f>'liste équipes'!K9</f>
        <v>Bletterans 1</v>
      </c>
    </row>
    <row r="13" spans="2:17" ht="12.75">
      <c r="B13" s="3">
        <f>IF(D13="","",IF(D13&gt;F13,3)+IF(D13=F13,2,1))</f>
      </c>
      <c r="C13" s="34" t="str">
        <f>Q7</f>
        <v>Morez 2</v>
      </c>
      <c r="D13" s="35"/>
      <c r="E13" s="36" t="str">
        <f>Q11</f>
        <v>ABJ 1</v>
      </c>
      <c r="F13" s="37"/>
      <c r="G13" s="3">
        <f>IF(F13="","",IF(F13&gt;D13,3)+IF(F13=D13,2,1))</f>
      </c>
      <c r="H13" s="2"/>
      <c r="I13" s="3">
        <f>IF(K13="","",IF(K13&gt;M13,3)+IF(K13=M13,2,1))</f>
      </c>
      <c r="J13" s="34" t="str">
        <f>Q8</f>
        <v>Salins 2</v>
      </c>
      <c r="K13" s="35"/>
      <c r="L13" s="36" t="str">
        <f>Q7</f>
        <v>Morez 2</v>
      </c>
      <c r="M13" s="37"/>
      <c r="N13" s="3">
        <f>IF(M13="","",IF(M13&gt;K13,3)+IF(M13=K13,2,1))</f>
      </c>
      <c r="P13" s="21">
        <v>7</v>
      </c>
      <c r="Q13" s="20">
        <f>'liste équipes'!K10</f>
        <v>0</v>
      </c>
    </row>
    <row r="14" spans="2:17" ht="12.75">
      <c r="B14" s="3">
        <f>IF(D14="","",IF(D14&gt;F14,3)+IF(D14=F14,2,1))</f>
      </c>
      <c r="C14" s="27"/>
      <c r="D14" s="3"/>
      <c r="E14" s="27"/>
      <c r="F14" s="3"/>
      <c r="G14" s="3">
        <f>IF(F14="","",IF(F14&gt;D14,3)+IF(F14=D14,2,1))</f>
      </c>
      <c r="H14" s="2"/>
      <c r="I14" s="3">
        <f>IF(K14="","",IF(K14&gt;M14,3)+IF(K14=M14,2,1))</f>
      </c>
      <c r="J14" s="42"/>
      <c r="K14" s="3"/>
      <c r="L14" s="27"/>
      <c r="M14" s="3"/>
      <c r="N14" s="3">
        <f>IF(M14="","",IF(M14&gt;K14,3)+IF(M14=K14,2,1))</f>
      </c>
      <c r="P14" s="21">
        <v>8</v>
      </c>
      <c r="Q14" s="20">
        <f>'liste équipes'!K11</f>
        <v>0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200" t="s">
        <v>38</v>
      </c>
      <c r="D16" s="201"/>
      <c r="E16" s="202">
        <f>'Vétéran 1'!E22</f>
        <v>44805</v>
      </c>
      <c r="F16" s="203"/>
      <c r="G16" s="3"/>
      <c r="H16" s="2"/>
      <c r="I16" s="2"/>
      <c r="J16" s="204"/>
      <c r="K16" s="204"/>
      <c r="L16" s="205"/>
      <c r="M16" s="206"/>
      <c r="N16" s="3"/>
      <c r="Q16" s="14"/>
    </row>
    <row r="17" spans="2:17" ht="12.75">
      <c r="B17" s="3">
        <f>IF($D17="","",IF($D17&gt;$F17,3)+IF($D17=$F17,2,1))</f>
      </c>
      <c r="C17" s="30" t="str">
        <f>Q11</f>
        <v>ABJ 1</v>
      </c>
      <c r="D17" s="31"/>
      <c r="E17" s="32" t="str">
        <f>Q12</f>
        <v>Bletterans 1</v>
      </c>
      <c r="F17" s="33"/>
      <c r="G17" s="3">
        <f>IF($F17="","",IF($F17&gt;$D17,3)+IF($F17=$D17,2,1))</f>
      </c>
      <c r="H17" s="2"/>
      <c r="I17" s="3">
        <f>IF(K17="","",IF(K17&gt;M17,3)+IF(K17=M17,2,1))</f>
      </c>
      <c r="J17" s="27"/>
      <c r="K17" s="3"/>
      <c r="L17" s="27"/>
      <c r="M17" s="3"/>
      <c r="N17" s="3">
        <f>IF(M17="","",IF(M17&gt;K17,3)+IF(M17=K17,2,1))</f>
      </c>
      <c r="Q17" s="14"/>
    </row>
    <row r="18" spans="2:17" ht="12.75">
      <c r="B18" s="3">
        <f>IF(D18="","",IF(D18&gt;F18,3)+IF(D18=F18,2,1))</f>
      </c>
      <c r="C18" s="30" t="str">
        <f>Q7</f>
        <v>Morez 2</v>
      </c>
      <c r="D18" s="31"/>
      <c r="E18" s="32" t="str">
        <f>Q10</f>
        <v>Champagnole 2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27"/>
      <c r="K18" s="3"/>
      <c r="L18" s="27"/>
      <c r="M18" s="3"/>
      <c r="N18" s="3">
        <f>IF(M18="","",IF(M18&gt;K18,3)+IF(M18=K18,2,1))</f>
      </c>
      <c r="Q18" s="14"/>
    </row>
    <row r="19" spans="2:17" ht="12.75">
      <c r="B19" s="3">
        <f>IF(D19="","",IF(D19&gt;F19,3)+IF(D19=F19,2,1))</f>
      </c>
      <c r="C19" s="34" t="str">
        <f>Q9</f>
        <v>Champagnole 1</v>
      </c>
      <c r="D19" s="35"/>
      <c r="E19" s="36" t="str">
        <f>Q8</f>
        <v>Salins 2</v>
      </c>
      <c r="F19" s="37"/>
      <c r="G19" s="3">
        <f>IF(F19="","",IF(F19&gt;D19,3)+IF(F19=D19,2,1))</f>
      </c>
      <c r="H19" s="2"/>
      <c r="I19" s="3">
        <f>IF(K19="","",IF(K19&gt;M19,3)+IF(K19=M19,2,1))</f>
      </c>
      <c r="J19" s="27"/>
      <c r="K19" s="3"/>
      <c r="L19" s="27"/>
      <c r="M19" s="3"/>
      <c r="N19" s="3">
        <f>IF(M19="","",IF(M19&gt;K19,3)+IF(M19=K19,2,1))</f>
      </c>
      <c r="Q19" s="14"/>
    </row>
    <row r="20" spans="2:17" ht="12.75">
      <c r="B20" s="3"/>
      <c r="C20" s="27"/>
      <c r="D20" s="3"/>
      <c r="E20" s="27"/>
      <c r="F20" s="3"/>
      <c r="G20" s="3"/>
      <c r="H20" s="2"/>
      <c r="I20" s="3"/>
      <c r="J20" s="27"/>
      <c r="K20" s="3"/>
      <c r="L20" s="27"/>
      <c r="M20" s="3"/>
      <c r="N20" s="3"/>
      <c r="Q20" s="14"/>
    </row>
    <row r="21" spans="2:17" ht="12.75">
      <c r="B21" s="2"/>
      <c r="C21" s="27"/>
      <c r="D21" s="3"/>
      <c r="E21" s="27"/>
      <c r="F21" s="3"/>
      <c r="G21" s="3"/>
      <c r="H21" s="2"/>
      <c r="I21" s="3"/>
      <c r="J21" s="27"/>
      <c r="K21" s="3"/>
      <c r="L21" s="27"/>
      <c r="M21" s="3"/>
      <c r="N21" s="2"/>
      <c r="Q21" s="14"/>
    </row>
    <row r="22" spans="2:17" ht="12.75">
      <c r="B22" s="2"/>
      <c r="C22" s="3"/>
      <c r="D22" s="3"/>
      <c r="E22" s="105"/>
      <c r="F22" s="106"/>
      <c r="G22" s="3"/>
      <c r="H22" s="2"/>
      <c r="I22" s="3"/>
      <c r="J22" s="2"/>
      <c r="K22" s="2"/>
      <c r="L22" s="2"/>
      <c r="M22" s="2"/>
      <c r="N22" s="2"/>
      <c r="Q22" s="14"/>
    </row>
    <row r="23" spans="2:14" ht="12.75">
      <c r="B23" s="3"/>
      <c r="C23" s="27"/>
      <c r="D23" s="3"/>
      <c r="E23" s="27"/>
      <c r="F23" s="3"/>
      <c r="G23" s="3"/>
      <c r="H23" s="2"/>
      <c r="I23" s="2"/>
      <c r="J23" s="2"/>
      <c r="K23" s="2"/>
      <c r="L23" s="2"/>
      <c r="M23" s="2"/>
      <c r="N23" s="3"/>
    </row>
    <row r="24" spans="2:17" ht="12.75">
      <c r="B24" s="3"/>
      <c r="C24" s="27"/>
      <c r="D24" s="3"/>
      <c r="E24" s="27"/>
      <c r="F24" s="3"/>
      <c r="G24" s="3"/>
      <c r="H24" s="2"/>
      <c r="I24" s="2"/>
      <c r="J24" s="2"/>
      <c r="K24" s="2"/>
      <c r="L24" s="2"/>
      <c r="M24" s="2"/>
      <c r="N24" s="3"/>
      <c r="Q24" s="14"/>
    </row>
    <row r="25" spans="2:17" ht="12.75">
      <c r="B25" s="3"/>
      <c r="C25" s="27"/>
      <c r="D25" s="3"/>
      <c r="E25" s="27"/>
      <c r="F25" s="3"/>
      <c r="G25" s="3"/>
      <c r="H25" s="2"/>
      <c r="I25" s="2"/>
      <c r="J25" s="2"/>
      <c r="K25" s="2"/>
      <c r="L25" s="2"/>
      <c r="M25" s="2"/>
      <c r="N25" s="3"/>
      <c r="Q25" s="14"/>
    </row>
    <row r="26" spans="2:17" ht="12.75">
      <c r="B26" s="3"/>
      <c r="C26" s="27"/>
      <c r="D26" s="3"/>
      <c r="E26" s="27"/>
      <c r="F26" s="3"/>
      <c r="G26" s="3"/>
      <c r="H26" s="2"/>
      <c r="I26" s="2"/>
      <c r="J26" s="2"/>
      <c r="K26" s="2"/>
      <c r="L26" s="2"/>
      <c r="M26" s="2"/>
      <c r="N26" s="3"/>
      <c r="Q26" s="14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Q27" s="2"/>
    </row>
    <row r="28" ht="12.75">
      <c r="Q28" s="2"/>
    </row>
    <row r="29" ht="91.5" customHeight="1"/>
  </sheetData>
  <sheetProtection selectLockedCells="1" selectUnlockedCells="1"/>
  <mergeCells count="15">
    <mergeCell ref="L4:M4"/>
    <mergeCell ref="C4:D4"/>
    <mergeCell ref="E4:F4"/>
    <mergeCell ref="C10:D10"/>
    <mergeCell ref="E10:F10"/>
    <mergeCell ref="J10:K10"/>
    <mergeCell ref="L10:M10"/>
    <mergeCell ref="Q5:Q6"/>
    <mergeCell ref="J16:K16"/>
    <mergeCell ref="L16:M16"/>
    <mergeCell ref="C1:O1"/>
    <mergeCell ref="C2:L2"/>
    <mergeCell ref="C16:D16"/>
    <mergeCell ref="E16:F16"/>
    <mergeCell ref="J4:K4"/>
  </mergeCells>
  <conditionalFormatting sqref="M1:O3 F1:H3 F27:H65536 O22:O65536 M27:N65536">
    <cfRule type="cellIs" priority="28" dxfId="2" operator="greaterThan" stopIfTrue="1">
      <formula>D1</formula>
    </cfRule>
    <cfRule type="cellIs" priority="29" dxfId="1" operator="lessThan" stopIfTrue="1">
      <formula>D1</formula>
    </cfRule>
    <cfRule type="cellIs" priority="30" dxfId="0" operator="equal" stopIfTrue="1">
      <formula>D1</formula>
    </cfRule>
  </conditionalFormatting>
  <conditionalFormatting sqref="D3 K1:K3 D1 K27:K65536 D27:D65536">
    <cfRule type="cellIs" priority="31" dxfId="2" operator="greaterThan" stopIfTrue="1">
      <formula>F1</formula>
    </cfRule>
    <cfRule type="cellIs" priority="32" dxfId="1" operator="lessThan" stopIfTrue="1">
      <formula>F1</formula>
    </cfRule>
    <cfRule type="cellIs" priority="33" dxfId="0" operator="equal" stopIfTrue="1">
      <formula>F1</formula>
    </cfRule>
  </conditionalFormatting>
  <conditionalFormatting sqref="N21:N22">
    <cfRule type="cellIs" priority="19" dxfId="2" operator="greaterThan" stopIfTrue="1">
      <formula>L21</formula>
    </cfRule>
    <cfRule type="cellIs" priority="20" dxfId="1" operator="lessThan" stopIfTrue="1">
      <formula>L21</formula>
    </cfRule>
    <cfRule type="cellIs" priority="21" dxfId="0" operator="equal" stopIfTrue="1">
      <formula>L21</formula>
    </cfRule>
  </conditionalFormatting>
  <conditionalFormatting sqref="K20:K22 D20:D21 D23:D26">
    <cfRule type="cellIs" priority="13" dxfId="2" operator="greaterThan" stopIfTrue="1">
      <formula>F20</formula>
    </cfRule>
    <cfRule type="cellIs" priority="14" dxfId="1" operator="lessThan" stopIfTrue="1">
      <formula>F20</formula>
    </cfRule>
    <cfRule type="cellIs" priority="15" dxfId="0" operator="equal" stopIfTrue="1">
      <formula>F20</formula>
    </cfRule>
  </conditionalFormatting>
  <conditionalFormatting sqref="F23:F26 M20:M22 F20:F21">
    <cfRule type="cellIs" priority="10" dxfId="2" operator="greaterThan" stopIfTrue="1">
      <formula>D20</formula>
    </cfRule>
    <cfRule type="cellIs" priority="11" dxfId="1" operator="lessThan" stopIfTrue="1">
      <formula>D20</formula>
    </cfRule>
    <cfRule type="cellIs" priority="12" dxfId="0" operator="equal" stopIfTrue="1">
      <formula>D20</formula>
    </cfRule>
  </conditionalFormatting>
  <conditionalFormatting sqref="N9:N10 N4">
    <cfRule type="cellIs" priority="7" dxfId="2" operator="greaterThan" stopIfTrue="1">
      <formula>L4</formula>
    </cfRule>
    <cfRule type="cellIs" priority="8" dxfId="1" operator="lessThan" stopIfTrue="1">
      <formula>L4</formula>
    </cfRule>
    <cfRule type="cellIs" priority="9" dxfId="0" operator="equal" stopIfTrue="1">
      <formula>L4</formula>
    </cfRule>
  </conditionalFormatting>
  <conditionalFormatting sqref="G9:G10 F11:F15 F17:F19 M17:M19 G4 F5:F9 M5:M9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>
    <tabColor theme="5" tint="-0.24997000396251678"/>
  </sheetPr>
  <dimension ref="B1:R27"/>
  <sheetViews>
    <sheetView zoomScale="115" zoomScaleNormal="115" zoomScalePageLayoutView="0" workbookViewId="0" topLeftCell="A1">
      <selection activeCell="L14" sqref="L14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2.57421875" style="1" customWidth="1"/>
    <col min="19" max="20" width="11.421875" style="1" customWidth="1"/>
    <col min="21" max="16384" width="11.421875" style="1" customWidth="1"/>
  </cols>
  <sheetData>
    <row r="1" spans="3:15" ht="20.25">
      <c r="C1" s="195" t="str">
        <f>'Vétéran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129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8" ht="12.75">
      <c r="B4" s="2"/>
      <c r="C4" s="234" t="s">
        <v>34</v>
      </c>
      <c r="D4" s="235"/>
      <c r="E4" s="232">
        <f>'Vétéran 1'!E4</f>
        <v>44679</v>
      </c>
      <c r="F4" s="233"/>
      <c r="G4" s="2"/>
      <c r="H4" s="2"/>
    </row>
    <row r="5" spans="2:17" ht="12.75">
      <c r="B5" s="3">
        <f>IF($D5="","",IF($D5&gt;$F5,3)+IF($D5=$F5,2,1))</f>
      </c>
      <c r="C5" s="38" t="str">
        <f>Q8</f>
        <v>Montmorot</v>
      </c>
      <c r="D5" s="39"/>
      <c r="E5" s="40" t="str">
        <f>Q7</f>
        <v>PBJ 1</v>
      </c>
      <c r="F5" s="41"/>
      <c r="G5" s="3">
        <f>IF(F5="","",IF(F5&gt;D5,3)+IF(F5=D5,2,1))</f>
      </c>
      <c r="H5" s="2"/>
      <c r="Q5" s="210" t="s">
        <v>41</v>
      </c>
    </row>
    <row r="6" spans="2:17" ht="12.75">
      <c r="B6" s="3">
        <f>IF(D6="","",IF(D6&gt;F6,3)+IF(D6=F6,2,1))</f>
      </c>
      <c r="C6" s="30" t="str">
        <f>Q10</f>
        <v>Arinthod </v>
      </c>
      <c r="D6" s="31"/>
      <c r="E6" s="32" t="str">
        <f>Q9</f>
        <v>Mont sous Vaudrey 2</v>
      </c>
      <c r="F6" s="33"/>
      <c r="G6" s="3">
        <f>IF(F6="","",IF(F6&gt;D6,3)+IF(F6=D6,2,1))</f>
      </c>
      <c r="H6" s="2"/>
      <c r="Q6" s="211"/>
    </row>
    <row r="7" spans="2:18" ht="12.75">
      <c r="B7" s="3">
        <f>IF(D7="","",IF(D7&gt;F7,3)+IF(D7=F7,2,1))</f>
      </c>
      <c r="C7" s="30" t="str">
        <f>Q11</f>
        <v>Bletterans 2</v>
      </c>
      <c r="D7" s="31"/>
      <c r="E7" s="32" t="str">
        <f>Q12</f>
        <v>Champvans 2</v>
      </c>
      <c r="F7" s="33"/>
      <c r="G7" s="3">
        <f>IF(F7="","",IF(F7&gt;D7,3)+IF(F7=D7,2,1))</f>
      </c>
      <c r="H7" s="2"/>
      <c r="P7" s="21">
        <v>1</v>
      </c>
      <c r="Q7" s="4" t="str">
        <f>'liste équipes'!L4</f>
        <v>PBJ 1</v>
      </c>
      <c r="R7" s="11"/>
    </row>
    <row r="8" spans="2:18" ht="12.75">
      <c r="B8" s="3">
        <f>IF(D8="","",IF(D8&gt;F8,3)+IF(D8=F8,2,1))</f>
      </c>
      <c r="C8" s="34" t="str">
        <f>Q13</f>
        <v>Ney Pétanque</v>
      </c>
      <c r="D8" s="35"/>
      <c r="E8" s="36">
        <v>0</v>
      </c>
      <c r="F8" s="37"/>
      <c r="G8" s="3">
        <f>IF(F8="","",IF(F8&gt;D8,3)+IF(F8=D8,2,1))</f>
      </c>
      <c r="H8" s="2"/>
      <c r="P8" s="21">
        <v>2</v>
      </c>
      <c r="Q8" s="4" t="str">
        <f>'liste équipes'!L5</f>
        <v>Montmorot</v>
      </c>
      <c r="R8" s="11"/>
    </row>
    <row r="9" spans="2:18" ht="12.75">
      <c r="B9" s="2"/>
      <c r="C9" s="2"/>
      <c r="D9" s="2"/>
      <c r="E9" s="2"/>
      <c r="F9" s="2"/>
      <c r="G9" s="2"/>
      <c r="H9" s="2"/>
      <c r="I9" s="3">
        <f>IF(K9="","",IF(K9&gt;M9,3)+IF(K9=M9,2,1))</f>
      </c>
      <c r="J9" s="2"/>
      <c r="K9" s="2"/>
      <c r="L9" s="2"/>
      <c r="M9" s="2"/>
      <c r="N9" s="3">
        <f>IF(M9="","",IF(M9&gt;K9,3)+IF(M9=K9,2,1))</f>
      </c>
      <c r="P9" s="21">
        <v>3</v>
      </c>
      <c r="Q9" s="4" t="str">
        <f>'liste équipes'!L6</f>
        <v>Mont sous Vaudrey 2</v>
      </c>
      <c r="R9" s="11"/>
    </row>
    <row r="10" spans="2:18" ht="12.75">
      <c r="B10" s="2"/>
      <c r="C10" s="234" t="s">
        <v>35</v>
      </c>
      <c r="D10" s="235"/>
      <c r="E10" s="232">
        <f>'Vétéran 1'!L4</f>
        <v>44698</v>
      </c>
      <c r="F10" s="233"/>
      <c r="G10" s="2"/>
      <c r="H10" s="2"/>
      <c r="I10" s="2"/>
      <c r="J10" s="234" t="s">
        <v>36</v>
      </c>
      <c r="K10" s="235"/>
      <c r="L10" s="232">
        <f>'Vétéran 1'!E10</f>
        <v>44712</v>
      </c>
      <c r="M10" s="233"/>
      <c r="N10" s="2"/>
      <c r="P10" s="21">
        <v>4</v>
      </c>
      <c r="Q10" s="4" t="str">
        <f>'liste équipes'!L7</f>
        <v>Arinthod </v>
      </c>
      <c r="R10" s="11"/>
    </row>
    <row r="11" spans="2:18" ht="12.75">
      <c r="B11" s="3">
        <f>IF(D11="","",IF(D11&gt;F11,3)+IF(D11=F11,2,1))</f>
      </c>
      <c r="C11" s="38" t="str">
        <f>Q9</f>
        <v>Mont sous Vaudrey 2</v>
      </c>
      <c r="D11" s="39"/>
      <c r="E11" s="40" t="str">
        <f>Q7</f>
        <v>PBJ 1</v>
      </c>
      <c r="F11" s="41"/>
      <c r="G11" s="3">
        <f>IF(F11="","",IF(F11&gt;D11,3)+IF(F11=D11,2,1))</f>
      </c>
      <c r="H11" s="2"/>
      <c r="I11" s="3">
        <f>IF($K11="","",IF($K11&gt;$M11,3)+IF($K11=$M11,2,1))</f>
      </c>
      <c r="J11" s="38" t="str">
        <f>Q10</f>
        <v>Arinthod </v>
      </c>
      <c r="K11" s="39"/>
      <c r="L11" s="40" t="str">
        <f>Q7</f>
        <v>PBJ 1</v>
      </c>
      <c r="M11" s="41"/>
      <c r="N11" s="3">
        <f>IF($M11="","",IF($M11&gt;$K11,3)+IF($M11=$K11,2,1))</f>
      </c>
      <c r="P11" s="21">
        <v>5</v>
      </c>
      <c r="Q11" s="4" t="str">
        <f>'liste équipes'!L8</f>
        <v>Bletterans 2</v>
      </c>
      <c r="R11" s="11"/>
    </row>
    <row r="12" spans="2:17" ht="12.75">
      <c r="B12" s="3">
        <f>IF(D12="","",IF(D12&gt;F12,3)+IF(D12=F12,2,1))</f>
      </c>
      <c r="C12" s="30" t="str">
        <f>Q8</f>
        <v>Montmorot</v>
      </c>
      <c r="D12" s="31"/>
      <c r="E12" s="32" t="str">
        <f>Q10</f>
        <v>Arinthod </v>
      </c>
      <c r="F12" s="33"/>
      <c r="G12" s="3">
        <f>IF(F12="","",IF(F12&gt;D12,3)+IF(F12=D12,2,1))</f>
      </c>
      <c r="H12" s="2"/>
      <c r="I12" s="3">
        <f>IF(K12="","",IF(K12&gt;M12,3)+IF(K12=M12,2,1))</f>
      </c>
      <c r="J12" s="30" t="str">
        <f>Q9</f>
        <v>Mont sous Vaudrey 2</v>
      </c>
      <c r="K12" s="31"/>
      <c r="L12" s="32" t="str">
        <f>Q8</f>
        <v>Montmorot</v>
      </c>
      <c r="M12" s="33"/>
      <c r="N12" s="3">
        <f>IF(M12="","",IF(M12&gt;K12,3)+IF(M12=K12,2,1))</f>
      </c>
      <c r="P12" s="21">
        <v>6</v>
      </c>
      <c r="Q12" s="4" t="str">
        <f>'liste équipes'!L9</f>
        <v>Champvans 2</v>
      </c>
    </row>
    <row r="13" spans="2:17" ht="12.75">
      <c r="B13" s="3">
        <f>IF(D13="","",IF(D13&gt;F13,3)+IF(D13=F13,2,1))</f>
      </c>
      <c r="C13" s="30" t="str">
        <f>Q13</f>
        <v>Ney Pétanque</v>
      </c>
      <c r="D13" s="31"/>
      <c r="E13" s="32" t="str">
        <f>Q11</f>
        <v>Bletterans 2</v>
      </c>
      <c r="F13" s="33"/>
      <c r="G13" s="3">
        <f>IF(F13="","",IF(F13&gt;D13,3)+IF(F13=D13,2,1))</f>
      </c>
      <c r="H13" s="2"/>
      <c r="I13" s="3">
        <f>IF(K13="","",IF(K13&gt;M13,3)+IF(K13=M13,2,1))</f>
      </c>
      <c r="J13" s="30" t="str">
        <f>Q13</f>
        <v>Ney Pétanque</v>
      </c>
      <c r="K13" s="31"/>
      <c r="L13" s="32" t="str">
        <f>Q12</f>
        <v>Champvans 2</v>
      </c>
      <c r="M13" s="33"/>
      <c r="N13" s="3">
        <f>IF(M13="","",IF(M13&gt;K13,3)+IF(M13=K13,2,1))</f>
      </c>
      <c r="P13" s="21">
        <v>7</v>
      </c>
      <c r="Q13" s="4" t="str">
        <f>'liste équipes'!L10</f>
        <v>Ney Pétanque</v>
      </c>
    </row>
    <row r="14" spans="2:17" ht="12.75">
      <c r="B14" s="3">
        <f>IF(D14="","",IF(D14&gt;F14,3)+IF(D14=F14,2,1))</f>
      </c>
      <c r="C14" s="34" t="str">
        <f>Q12</f>
        <v>Champvans 2</v>
      </c>
      <c r="D14" s="35"/>
      <c r="E14" s="36">
        <v>0</v>
      </c>
      <c r="F14" s="37"/>
      <c r="G14" s="3">
        <f>IF(F14="","",IF(F14&gt;D14,3)+IF(F14=D14,2,1))</f>
      </c>
      <c r="H14" s="2"/>
      <c r="I14" s="3">
        <f>IF(K14="","",IF(K14&gt;M14,3)+IF(K14=M14,2,1))</f>
      </c>
      <c r="J14" s="34" t="str">
        <f>Q11</f>
        <v>Bletterans 2</v>
      </c>
      <c r="K14" s="35"/>
      <c r="L14" s="36">
        <f>Q14</f>
        <v>0</v>
      </c>
      <c r="M14" s="37"/>
      <c r="N14" s="3">
        <f>IF(M14="","",IF(M14&gt;K14,3)+IF(M14=K14,2,1))</f>
      </c>
      <c r="P14" s="21">
        <v>8</v>
      </c>
      <c r="Q14" s="4">
        <f>'liste équipes'!L11</f>
        <v>0</v>
      </c>
    </row>
    <row r="15" spans="2:17" ht="12.75">
      <c r="B15" s="3"/>
      <c r="C15" s="27"/>
      <c r="D15" s="3"/>
      <c r="E15" s="27"/>
      <c r="F15" s="3"/>
      <c r="G15" s="3"/>
      <c r="H15" s="2"/>
      <c r="I15" s="3"/>
      <c r="J15" s="27"/>
      <c r="K15" s="3"/>
      <c r="L15" s="27"/>
      <c r="M15" s="3"/>
      <c r="N15" s="3"/>
      <c r="Q15" s="2"/>
    </row>
    <row r="16" spans="2:17" ht="12.75">
      <c r="B16" s="3">
        <f>IF(D16="","",IF(D16&gt;F16,3)+IF(D16=F16,2,1))</f>
      </c>
      <c r="C16" s="234" t="s">
        <v>37</v>
      </c>
      <c r="D16" s="235"/>
      <c r="E16" s="232">
        <f>'Vétéran 1'!E16</f>
        <v>44761</v>
      </c>
      <c r="F16" s="233"/>
      <c r="G16" s="3">
        <f>IF(F16="","",IF(F16&gt;D16,3)+IF(F16=D16,2,1))</f>
      </c>
      <c r="H16" s="2"/>
      <c r="I16" s="3">
        <f>IF(K16="","",IF(K16&gt;M16,3)+IF(K16=M16,2,1))</f>
      </c>
      <c r="J16" s="234" t="s">
        <v>38</v>
      </c>
      <c r="K16" s="235"/>
      <c r="L16" s="232">
        <f>'Vétéran 1'!L16</f>
        <v>44770</v>
      </c>
      <c r="M16" s="233"/>
      <c r="N16" s="3">
        <f>IF(M16="","",IF(M16&gt;K16,3)+IF(M16=K16,2,1))</f>
      </c>
      <c r="Q16" s="22"/>
    </row>
    <row r="17" spans="2:17" ht="12.75">
      <c r="B17" s="3">
        <f>IF(D17="","",IF(D17&gt;F17,3)+IF(D17=F17,2,1))</f>
      </c>
      <c r="C17" s="38" t="str">
        <f>Q7</f>
        <v>PBJ 1</v>
      </c>
      <c r="D17" s="39"/>
      <c r="E17" s="40" t="str">
        <f>Q11</f>
        <v>Bletterans 2</v>
      </c>
      <c r="F17" s="41"/>
      <c r="G17" s="3">
        <f>IF(F17="","",IF(F17&gt;D17,3)+IF(F17=D17,2,1))</f>
      </c>
      <c r="H17" s="2"/>
      <c r="I17" s="3">
        <f>IF(K17="","",IF(K17&gt;M17,3)+IF(K17=M17,2,1))</f>
      </c>
      <c r="J17" s="38" t="str">
        <f>Q7</f>
        <v>PBJ 1</v>
      </c>
      <c r="K17" s="39"/>
      <c r="L17" s="40" t="str">
        <f>Q13</f>
        <v>Ney Pétanque</v>
      </c>
      <c r="M17" s="41"/>
      <c r="N17" s="3">
        <f>IF(M17="","",IF(M17&gt;K17,3)+IF(M17=K17,2,1))</f>
      </c>
      <c r="Q17" s="22"/>
    </row>
    <row r="18" spans="2:17" ht="12.75">
      <c r="B18" s="3">
        <f>IF(D18="","",IF(D18&gt;F18,3)+IF(D18=F18,2,1))</f>
      </c>
      <c r="C18" s="30" t="str">
        <f>Q13</f>
        <v>Ney Pétanque</v>
      </c>
      <c r="D18" s="31"/>
      <c r="E18" s="32" t="str">
        <f>Q8</f>
        <v>Montmorot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30" t="str">
        <f>Q11</f>
        <v>Bletterans 2</v>
      </c>
      <c r="K18" s="31"/>
      <c r="L18" s="32" t="str">
        <f>Q8</f>
        <v>Montmorot</v>
      </c>
      <c r="M18" s="33"/>
      <c r="N18" s="3">
        <f>IF(M18="","",IF(M18&gt;K18,3)+IF(M18=K18,2,1))</f>
      </c>
      <c r="Q18" s="22"/>
    </row>
    <row r="19" spans="2:17" ht="12.75">
      <c r="B19" s="3">
        <f>IF(D19="","",IF(D19&gt;F19,3)+IF(D19=F19,2,1))</f>
      </c>
      <c r="C19" s="30" t="str">
        <f>Q12</f>
        <v>Champvans 2</v>
      </c>
      <c r="D19" s="31"/>
      <c r="E19" s="32" t="str">
        <f>Q9</f>
        <v>Mont sous Vaudrey 2</v>
      </c>
      <c r="F19" s="33"/>
      <c r="G19" s="3">
        <f>IF(F19="","",IF(F19&gt;D19,3)+IF(F19=D19,2,1))</f>
      </c>
      <c r="H19" s="2"/>
      <c r="I19" s="3">
        <f>IF(K19="","",IF(K19&gt;M19,3)+IF(K19=M19,2,1))</f>
      </c>
      <c r="J19" s="30" t="str">
        <f>Q12</f>
        <v>Champvans 2</v>
      </c>
      <c r="K19" s="31"/>
      <c r="L19" s="32" t="str">
        <f>Q10</f>
        <v>Arinthod </v>
      </c>
      <c r="M19" s="33"/>
      <c r="N19" s="3">
        <f>IF($M19="","",IF($M19&gt;$K19,3)+IF($M19=$K19,2,1))</f>
      </c>
      <c r="Q19" s="22"/>
    </row>
    <row r="20" spans="2:17" ht="12.75">
      <c r="B20" s="3">
        <f>IF(D20="","",IF(D20&gt;F20,3)+IF(D20=F20,2,1))</f>
      </c>
      <c r="C20" s="34" t="str">
        <f>Q10</f>
        <v>Arinthod </v>
      </c>
      <c r="D20" s="35"/>
      <c r="E20" s="36">
        <f>Q14</f>
        <v>0</v>
      </c>
      <c r="F20" s="37"/>
      <c r="G20" s="3">
        <f>IF(F20="","",IF(F20&gt;D20,3)+IF(F20=D20,2,1))</f>
      </c>
      <c r="H20" s="2"/>
      <c r="I20" s="3">
        <f>IF(K20="","",IF(K20&gt;M20,3)+IF(K20=M20,2,1))</f>
      </c>
      <c r="J20" s="34" t="str">
        <f>Q9</f>
        <v>Mont sous Vaudrey 2</v>
      </c>
      <c r="K20" s="35"/>
      <c r="L20" s="36">
        <f>Q14</f>
        <v>0</v>
      </c>
      <c r="M20" s="37"/>
      <c r="N20" s="3">
        <f>IF(M20="","",IF(M20&gt;K20,3)+IF(M20=K20,2,1))</f>
      </c>
      <c r="Q20" s="22"/>
    </row>
    <row r="21" spans="2:17" ht="12.75">
      <c r="B21" s="3"/>
      <c r="C21" s="27"/>
      <c r="D21" s="3"/>
      <c r="E21" s="27"/>
      <c r="F21" s="3"/>
      <c r="G21" s="3"/>
      <c r="H21" s="2"/>
      <c r="I21" s="3"/>
      <c r="J21" s="27"/>
      <c r="K21" s="3"/>
      <c r="L21" s="27"/>
      <c r="M21" s="3"/>
      <c r="N21" s="3"/>
      <c r="Q21" s="22"/>
    </row>
    <row r="22" spans="2:18" ht="12.75">
      <c r="B22" s="3">
        <f aca="true" t="shared" si="0" ref="B22:B27">IF(D22="","",IF(D22&gt;F22,3)+IF(D22=F22,2,1))</f>
      </c>
      <c r="C22" s="2"/>
      <c r="D22" s="2"/>
      <c r="E22" s="2"/>
      <c r="F22" s="2"/>
      <c r="G22" s="3">
        <f>IF($F22="","",IF($F22&gt;$D22,3)+IF($F22=$D22,2,1))</f>
      </c>
      <c r="H22" s="2"/>
      <c r="I22" s="3">
        <f aca="true" t="shared" si="1" ref="I22:I27">IF(K22="","",IF(K22&gt;M22,3)+IF(K22=M22,2,1))</f>
      </c>
      <c r="J22" s="2"/>
      <c r="K22" s="2"/>
      <c r="L22" s="2"/>
      <c r="M22" s="2"/>
      <c r="N22" s="3">
        <f aca="true" t="shared" si="2" ref="N22:N27">IF(M22="","",IF(M22&gt;K22,3)+IF(M22=K22,2,1))</f>
      </c>
      <c r="Q22" s="22"/>
      <c r="R22" s="2"/>
    </row>
    <row r="23" spans="2:18" ht="12.75">
      <c r="B23" s="3">
        <f t="shared" si="0"/>
      </c>
      <c r="C23" s="234" t="s">
        <v>39</v>
      </c>
      <c r="D23" s="235"/>
      <c r="E23" s="232">
        <v>44775</v>
      </c>
      <c r="F23" s="233"/>
      <c r="G23" s="3">
        <f>IF(F23="","",IF(F23&gt;D23,3)+IF(F23=D23,2,1))</f>
      </c>
      <c r="H23" s="2"/>
      <c r="I23" s="3">
        <f t="shared" si="1"/>
      </c>
      <c r="J23" s="234" t="s">
        <v>40</v>
      </c>
      <c r="K23" s="235"/>
      <c r="L23" s="232">
        <f>'Vétéran 1'!E22</f>
        <v>44805</v>
      </c>
      <c r="M23" s="233"/>
      <c r="N23" s="3">
        <f t="shared" si="2"/>
      </c>
      <c r="Q23" s="22"/>
      <c r="R23" s="2"/>
    </row>
    <row r="24" spans="2:14" ht="12.75">
      <c r="B24" s="3">
        <f t="shared" si="0"/>
      </c>
      <c r="C24" s="38" t="str">
        <f>Q7</f>
        <v>PBJ 1</v>
      </c>
      <c r="D24" s="39"/>
      <c r="E24" s="40" t="str">
        <f>Q12</f>
        <v>Champvans 2</v>
      </c>
      <c r="F24" s="41"/>
      <c r="G24" s="3">
        <f>IF(F24="","",IF(F24&gt;D24,3)+IF(F24=D24,2,1))</f>
      </c>
      <c r="H24" s="2"/>
      <c r="I24" s="3">
        <f t="shared" si="1"/>
      </c>
      <c r="J24" s="38" t="str">
        <f>Q8</f>
        <v>Montmorot</v>
      </c>
      <c r="K24" s="39"/>
      <c r="L24" s="40" t="str">
        <f>Q12</f>
        <v>Champvans 2</v>
      </c>
      <c r="M24" s="41"/>
      <c r="N24" s="3">
        <f t="shared" si="2"/>
      </c>
    </row>
    <row r="25" spans="2:14" ht="12.75">
      <c r="B25" s="3">
        <f t="shared" si="0"/>
      </c>
      <c r="C25" s="30" t="str">
        <f>Q11</f>
        <v>Bletterans 2</v>
      </c>
      <c r="D25" s="31"/>
      <c r="E25" s="32" t="str">
        <f>Q10</f>
        <v>Arinthod </v>
      </c>
      <c r="F25" s="33"/>
      <c r="G25" s="3">
        <f>IF(F25="","",IF(F25&gt;D25,3)+IF(F25=D25,2,1))</f>
      </c>
      <c r="H25" s="2"/>
      <c r="I25" s="3">
        <f t="shared" si="1"/>
      </c>
      <c r="J25" s="30" t="str">
        <f>Q10</f>
        <v>Arinthod </v>
      </c>
      <c r="K25" s="31"/>
      <c r="L25" s="32" t="str">
        <f>Q13</f>
        <v>Ney Pétanque</v>
      </c>
      <c r="M25" s="33"/>
      <c r="N25" s="3">
        <f t="shared" si="2"/>
      </c>
    </row>
    <row r="26" spans="2:14" ht="12.75">
      <c r="B26" s="3">
        <f t="shared" si="0"/>
      </c>
      <c r="C26" s="30" t="str">
        <f>Q13</f>
        <v>Ney Pétanque</v>
      </c>
      <c r="D26" s="31"/>
      <c r="E26" s="32" t="str">
        <f>Q9</f>
        <v>Mont sous Vaudrey 2</v>
      </c>
      <c r="F26" s="33"/>
      <c r="G26" s="3">
        <f>IF(F26="","",IF(F26&gt;D26,3)+IF(F26=D26,2,1))</f>
      </c>
      <c r="H26" s="2"/>
      <c r="I26" s="3">
        <f t="shared" si="1"/>
      </c>
      <c r="J26" s="30" t="str">
        <f>Q9</f>
        <v>Mont sous Vaudrey 2</v>
      </c>
      <c r="K26" s="31"/>
      <c r="L26" s="32" t="str">
        <f>Q11</f>
        <v>Bletterans 2</v>
      </c>
      <c r="M26" s="33"/>
      <c r="N26" s="3">
        <f t="shared" si="2"/>
      </c>
    </row>
    <row r="27" spans="2:14" ht="12.75">
      <c r="B27" s="3">
        <f t="shared" si="0"/>
      </c>
      <c r="C27" s="34" t="str">
        <f>Q8</f>
        <v>Montmorot</v>
      </c>
      <c r="D27" s="35"/>
      <c r="E27" s="36">
        <f>Q14</f>
        <v>0</v>
      </c>
      <c r="F27" s="37"/>
      <c r="G27" s="3">
        <f>IF(F27="","",IF(F27&gt;D27,3)+IF(F27=D27,2,1))</f>
      </c>
      <c r="H27" s="2"/>
      <c r="I27" s="3">
        <f t="shared" si="1"/>
      </c>
      <c r="J27" s="34" t="str">
        <f>Q7</f>
        <v>PBJ 1</v>
      </c>
      <c r="K27" s="35"/>
      <c r="L27" s="36">
        <f>Q14</f>
        <v>0</v>
      </c>
      <c r="M27" s="37"/>
      <c r="N27" s="3">
        <f t="shared" si="2"/>
      </c>
    </row>
    <row r="29" ht="78.75" customHeight="1"/>
  </sheetData>
  <sheetProtection selectLockedCells="1" selectUnlockedCells="1"/>
  <mergeCells count="17">
    <mergeCell ref="Q5:Q6"/>
    <mergeCell ref="J10:K10"/>
    <mergeCell ref="L10:M10"/>
    <mergeCell ref="C23:D23"/>
    <mergeCell ref="E23:F23"/>
    <mergeCell ref="J23:K23"/>
    <mergeCell ref="L23:M23"/>
    <mergeCell ref="C16:D16"/>
    <mergeCell ref="E16:F16"/>
    <mergeCell ref="J16:K16"/>
    <mergeCell ref="L16:M16"/>
    <mergeCell ref="C1:O1"/>
    <mergeCell ref="C2:L2"/>
    <mergeCell ref="C10:D10"/>
    <mergeCell ref="E10:F10"/>
    <mergeCell ref="C4:D4"/>
    <mergeCell ref="E4:F4"/>
  </mergeCells>
  <conditionalFormatting sqref="F1:H1 M1:O3 F3:H3 O22:O27 M9 F11:F14 F28:H65536 M28:O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1 D3 K1 K3 K9 D11:D14 D28:D65536 K28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:H2">
    <cfRule type="cellIs" priority="7" dxfId="2" operator="greaterThan" stopIfTrue="1">
      <formula>D2</formula>
    </cfRule>
    <cfRule type="cellIs" priority="8" dxfId="1" operator="lessThan" stopIfTrue="1">
      <formula>D2</formula>
    </cfRule>
    <cfRule type="cellIs" priority="9" dxfId="0" operator="equal" stopIfTrue="1">
      <formula>D2</formula>
    </cfRule>
  </conditionalFormatting>
  <conditionalFormatting sqref="K2">
    <cfRule type="cellIs" priority="10" dxfId="2" operator="greaterThan" stopIfTrue="1">
      <formula>M2</formula>
    </cfRule>
    <cfRule type="cellIs" priority="11" dxfId="1" operator="lessThan" stopIfTrue="1">
      <formula>M2</formula>
    </cfRule>
    <cfRule type="cellIs" priority="12" dxfId="0" operator="equal" stopIfTrue="1">
      <formula>M2</formula>
    </cfRule>
  </conditionalFormatting>
  <conditionalFormatting sqref="F5:F9 M24:M27 G4 F17:F22 M17:M22 F24:F27 G9:G10 N10 F15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D17:D22 K17:K22 D24:D27 K24:K27 D15 K11:K15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6">
    <tabColor theme="5" tint="-0.24997000396251678"/>
  </sheetPr>
  <dimension ref="A1:Q28"/>
  <sheetViews>
    <sheetView zoomScale="115" zoomScaleNormal="115" zoomScalePageLayoutView="0" workbookViewId="0" topLeftCell="A1">
      <selection activeCell="R1" sqref="R1:AF16384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9.28125" style="1" bestFit="1" customWidth="1"/>
    <col min="18" max="18" width="11.421875" style="1" customWidth="1"/>
    <col min="19" max="16384" width="11.421875" style="1" customWidth="1"/>
  </cols>
  <sheetData>
    <row r="1" spans="3:15" ht="20.25">
      <c r="C1" s="195" t="str">
        <f>'Promotion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185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2"/>
      <c r="C4" s="200" t="s">
        <v>34</v>
      </c>
      <c r="D4" s="201"/>
      <c r="E4" s="202">
        <f>'Vétéran 1'!E4</f>
        <v>44679</v>
      </c>
      <c r="F4" s="203"/>
      <c r="G4" s="2"/>
      <c r="H4" s="2"/>
      <c r="I4" s="2"/>
      <c r="J4" s="200" t="s">
        <v>35</v>
      </c>
      <c r="K4" s="201"/>
      <c r="L4" s="202">
        <f>'Vétéran 1'!L4</f>
        <v>44698</v>
      </c>
      <c r="M4" s="203"/>
      <c r="N4" s="2"/>
    </row>
    <row r="5" spans="1:17" ht="12.75">
      <c r="A5" s="11"/>
      <c r="B5" s="3">
        <f>IF($D5="","",IF($D5&gt;$F5,3)+IF($D5=$F5,2,1))</f>
      </c>
      <c r="C5" s="30" t="str">
        <f>Q7</f>
        <v>Pont de poitte 1</v>
      </c>
      <c r="D5" s="46"/>
      <c r="E5" s="32" t="str">
        <f>Q12</f>
        <v>Pont de Poitte 2</v>
      </c>
      <c r="F5" s="33"/>
      <c r="G5" s="3">
        <f>IF($F5="","",IF($F5&gt;$D5,3)+IF($F5=$D5,2,1))</f>
      </c>
      <c r="H5" s="2"/>
      <c r="I5" s="3">
        <f>IF(K5="","",IF(K5&gt;M5,3)+IF(K5=M5,2,1))</f>
      </c>
      <c r="J5" s="30" t="str">
        <f>Q12</f>
        <v>Pont de Poitte 2</v>
      </c>
      <c r="K5" s="31"/>
      <c r="L5" s="32" t="str">
        <f>Q8</f>
        <v>ABJ 2</v>
      </c>
      <c r="M5" s="33"/>
      <c r="N5" s="3">
        <f>IF(M5="","",IF(M5&gt;K5,3)+IF(M5=K5,2,1))</f>
      </c>
      <c r="Q5" s="210" t="s">
        <v>41</v>
      </c>
    </row>
    <row r="6" spans="1:17" ht="12.75">
      <c r="A6" s="11"/>
      <c r="B6" s="3">
        <f>IF(D6="","",IF(D6&gt;F6,3)+IF(D6=F6,2,1))</f>
      </c>
      <c r="C6" s="30" t="str">
        <f>Q8</f>
        <v>ABJ 2</v>
      </c>
      <c r="D6" s="31"/>
      <c r="E6" s="32" t="str">
        <f>Q11</f>
        <v>Salins 1</v>
      </c>
      <c r="F6" s="33"/>
      <c r="G6" s="3">
        <f>IF($F6="","",IF($F6&gt;$D6,3)+IF($F6=$D6,2,1))</f>
      </c>
      <c r="H6" s="2"/>
      <c r="I6" s="3">
        <f>IF(K6="","",IF(K6&gt;M6,3)+IF(K6=M6,2,1))</f>
      </c>
      <c r="J6" s="30" t="str">
        <f>Q9</f>
        <v>Clairvaux</v>
      </c>
      <c r="K6" s="31"/>
      <c r="L6" s="32" t="str">
        <f>Q7</f>
        <v>Pont de poitte 1</v>
      </c>
      <c r="M6" s="33"/>
      <c r="N6" s="3">
        <f>IF(M6="","",IF(M6&gt;K6,3)+IF(M6=K6,2,1))</f>
      </c>
      <c r="Q6" s="211"/>
    </row>
    <row r="7" spans="1:17" ht="12.75">
      <c r="A7" s="11"/>
      <c r="B7" s="3">
        <f>IF(D7="","",IF(D7&gt;F7,3)+IF(D7=F7,2,1))</f>
      </c>
      <c r="C7" s="34" t="str">
        <f>Q10</f>
        <v>Moirans 2</v>
      </c>
      <c r="D7" s="35"/>
      <c r="E7" s="36" t="str">
        <f>Q9</f>
        <v>Clairvaux</v>
      </c>
      <c r="F7" s="37"/>
      <c r="G7" s="3">
        <f>IF(F7="","",IF(F7&gt;D7,3)+IF(F7=D7,2,1))</f>
      </c>
      <c r="H7" s="2"/>
      <c r="I7" s="3">
        <f>IF(K7="","",IF(K7&gt;M7,3)+IF(K7=M7,2,1))</f>
      </c>
      <c r="J7" s="34" t="str">
        <f>Q11</f>
        <v>Salins 1</v>
      </c>
      <c r="K7" s="35"/>
      <c r="L7" s="36" t="str">
        <f>Q10</f>
        <v>Moirans 2</v>
      </c>
      <c r="M7" s="37"/>
      <c r="N7" s="3">
        <f>IF(M7="","",IF(M7&gt;K7,3)+IF(M7=K7,2,1))</f>
      </c>
      <c r="P7" s="21">
        <v>1</v>
      </c>
      <c r="Q7" s="57" t="str">
        <f>'liste équipes'!M4</f>
        <v>Pont de poitte 1</v>
      </c>
    </row>
    <row r="8" spans="1:17" ht="12.75">
      <c r="A8" s="11"/>
      <c r="B8" s="3">
        <f>IF(D8="","",IF(D8&gt;F8,3)+IF(D8=F8,2,1))</f>
      </c>
      <c r="C8" s="27"/>
      <c r="D8" s="3"/>
      <c r="E8" s="27"/>
      <c r="F8" s="3"/>
      <c r="G8" s="3">
        <f>IF(F8="","",IF(F8&gt;D8,3)+IF(F8=D8,2,1))</f>
      </c>
      <c r="H8" s="2"/>
      <c r="I8" s="3">
        <f>IF(K8="","",IF(K8&gt;M8,3)+IF(K8=M8,2,1))</f>
      </c>
      <c r="J8" s="27"/>
      <c r="K8" s="3"/>
      <c r="L8" s="27"/>
      <c r="M8" s="3"/>
      <c r="N8" s="3">
        <f>IF(M8="","",IF(M8&gt;K8,3)+IF(M8=K8,2,1))</f>
      </c>
      <c r="P8" s="21">
        <v>2</v>
      </c>
      <c r="Q8" s="57" t="str">
        <f>'liste équipes'!M5</f>
        <v>ABJ 2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1">
        <v>3</v>
      </c>
      <c r="Q9" s="57" t="str">
        <f>'liste équipes'!M6</f>
        <v>Clairvaux</v>
      </c>
    </row>
    <row r="10" spans="2:17" ht="12.75">
      <c r="B10" s="2"/>
      <c r="C10" s="200" t="s">
        <v>36</v>
      </c>
      <c r="D10" s="201"/>
      <c r="E10" s="202">
        <f>'Vétéran 1'!L10</f>
        <v>44714</v>
      </c>
      <c r="F10" s="203"/>
      <c r="G10" s="2"/>
      <c r="H10" s="2"/>
      <c r="I10" s="2"/>
      <c r="J10" s="200" t="s">
        <v>37</v>
      </c>
      <c r="K10" s="201"/>
      <c r="L10" s="202">
        <f>'Vétéran 1'!E16</f>
        <v>44761</v>
      </c>
      <c r="M10" s="203"/>
      <c r="N10" s="2"/>
      <c r="P10" s="21">
        <v>4</v>
      </c>
      <c r="Q10" s="57" t="str">
        <f>'liste équipes'!M7</f>
        <v>Moirans 2</v>
      </c>
    </row>
    <row r="11" spans="2:17" ht="12.75">
      <c r="B11" s="3">
        <f>IF($D11="","",IF($D11&gt;$F11,3)+IF($D11=$F11,2,1))</f>
      </c>
      <c r="C11" s="43" t="str">
        <f>Q9</f>
        <v>Clairvaux</v>
      </c>
      <c r="D11" s="31"/>
      <c r="E11" s="44" t="str">
        <f>Q12</f>
        <v>Pont de Poitte 2</v>
      </c>
      <c r="F11" s="33"/>
      <c r="G11" s="3">
        <f>IF($F11="","",IF($F11&gt;$D11,3)+IF($F11=$D11,2,1))</f>
      </c>
      <c r="H11" s="2"/>
      <c r="I11" s="3">
        <f>IF(K11="","",IF(K11&gt;M11,3)+IF(K11=M11,2,1))</f>
      </c>
      <c r="J11" s="30" t="str">
        <f>Q12</f>
        <v>Pont de Poitte 2</v>
      </c>
      <c r="K11" s="31"/>
      <c r="L11" s="32" t="str">
        <f>Q10</f>
        <v>Moirans 2</v>
      </c>
      <c r="M11" s="33"/>
      <c r="N11" s="3">
        <f>IF(M11="","",IF(M11&gt;K11,3)+IF(M11=K11,2,1))</f>
      </c>
      <c r="P11" s="21">
        <v>5</v>
      </c>
      <c r="Q11" s="57" t="str">
        <f>'liste équipes'!M8</f>
        <v>Salins 1</v>
      </c>
    </row>
    <row r="12" spans="2:17" ht="12.75">
      <c r="B12" s="3">
        <f>IF(D12="","",IF(D12&gt;F12,3)+IF(D12=F12,2,1))</f>
      </c>
      <c r="C12" s="30" t="str">
        <f>Q10</f>
        <v>Moirans 2</v>
      </c>
      <c r="D12" s="31"/>
      <c r="E12" s="44" t="str">
        <f>Q8</f>
        <v>ABJ 2</v>
      </c>
      <c r="F12" s="33"/>
      <c r="G12" s="3">
        <f>IF(F12="","",IF(F12&gt;D12,3)+IF(F12=D12,2,1))</f>
      </c>
      <c r="H12" s="2"/>
      <c r="I12" s="3">
        <f>IF(K12="","",IF(K12&gt;M12,3)+IF(K12=M12,2,1))</f>
      </c>
      <c r="J12" s="30" t="str">
        <f>Q11</f>
        <v>Salins 1</v>
      </c>
      <c r="K12" s="31"/>
      <c r="L12" s="32" t="str">
        <f>Q9</f>
        <v>Clairvaux</v>
      </c>
      <c r="M12" s="33"/>
      <c r="N12" s="3">
        <f>IF(M12="","",IF(M12&gt;K12,3)+IF(M12=K12,2,1))</f>
      </c>
      <c r="P12" s="21">
        <v>6</v>
      </c>
      <c r="Q12" s="57" t="str">
        <f>'liste équipes'!M9</f>
        <v>Pont de Poitte 2</v>
      </c>
    </row>
    <row r="13" spans="2:17" ht="12.75">
      <c r="B13" s="3">
        <f>IF(D13="","",IF(D13&gt;F13,3)+IF(D13=F13,2,1))</f>
      </c>
      <c r="C13" s="34" t="str">
        <f>Q7</f>
        <v>Pont de poitte 1</v>
      </c>
      <c r="D13" s="35"/>
      <c r="E13" s="36" t="str">
        <f>Q11</f>
        <v>Salins 1</v>
      </c>
      <c r="F13" s="37"/>
      <c r="G13" s="3">
        <f>IF(F13="","",IF(F13&gt;D13,3)+IF(F13=D13,2,1))</f>
      </c>
      <c r="H13" s="2"/>
      <c r="I13" s="3">
        <f>IF(K13="","",IF(K13&gt;M13,3)+IF(K13=M13,2,1))</f>
      </c>
      <c r="J13" s="34" t="str">
        <f>Q8</f>
        <v>ABJ 2</v>
      </c>
      <c r="K13" s="35"/>
      <c r="L13" s="36" t="str">
        <f>Q7</f>
        <v>Pont de poitte 1</v>
      </c>
      <c r="M13" s="37"/>
      <c r="N13" s="3">
        <f>IF(M13="","",IF(M13&gt;K13,3)+IF(M13=K13,2,1))</f>
      </c>
      <c r="P13" s="21">
        <v>7</v>
      </c>
      <c r="Q13" s="57"/>
    </row>
    <row r="14" spans="2:17" ht="12.75">
      <c r="B14" s="3">
        <f>IF(D14="","",IF(D14&gt;F14,3)+IF(D14=F14,2,1))</f>
      </c>
      <c r="C14" s="27"/>
      <c r="D14" s="3"/>
      <c r="E14" s="27"/>
      <c r="F14" s="3"/>
      <c r="G14" s="3">
        <f>IF(F14="","",IF(F14&gt;D14,3)+IF(F14=D14,2,1))</f>
      </c>
      <c r="H14" s="2"/>
      <c r="I14" s="3">
        <f>IF(K14="","",IF(K14&gt;M14,3)+IF(K14=M14,2,1))</f>
      </c>
      <c r="J14" s="42"/>
      <c r="K14" s="3"/>
      <c r="L14" s="27"/>
      <c r="M14" s="3"/>
      <c r="N14" s="3">
        <f>IF(M14="","",IF(M14&gt;K14,3)+IF(M14=K14,2,1))</f>
      </c>
      <c r="P14" s="21">
        <v>8</v>
      </c>
      <c r="Q14" s="57"/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</row>
    <row r="16" spans="2:17" ht="12.75">
      <c r="B16" s="2"/>
      <c r="C16" s="200" t="s">
        <v>38</v>
      </c>
      <c r="D16" s="201"/>
      <c r="E16" s="202">
        <f>'Vétéran 1'!E22</f>
        <v>44805</v>
      </c>
      <c r="F16" s="203"/>
      <c r="G16" s="3"/>
      <c r="H16" s="2"/>
      <c r="I16" s="2"/>
      <c r="J16" s="204"/>
      <c r="K16" s="204"/>
      <c r="L16" s="205"/>
      <c r="M16" s="206"/>
      <c r="N16" s="3"/>
      <c r="Q16" s="2"/>
    </row>
    <row r="17" spans="2:17" ht="12.75">
      <c r="B17" s="3">
        <f>IF($D17="","",IF($D17&gt;$F17,3)+IF($D17=$F17,2,1))</f>
      </c>
      <c r="C17" s="30" t="str">
        <f>Q11</f>
        <v>Salins 1</v>
      </c>
      <c r="D17" s="31"/>
      <c r="E17" s="32" t="str">
        <f>Q12</f>
        <v>Pont de Poitte 2</v>
      </c>
      <c r="F17" s="33"/>
      <c r="G17" s="3">
        <f>IF($F17="","",IF($F17&gt;$D17,3)+IF($F17=$D17,2,1))</f>
      </c>
      <c r="H17" s="2"/>
      <c r="I17" s="3">
        <f>IF(K17="","",IF(K17&gt;M17,3)+IF(K17=M17,2,1))</f>
      </c>
      <c r="J17" s="27"/>
      <c r="K17" s="3"/>
      <c r="L17" s="27"/>
      <c r="M17" s="3"/>
      <c r="N17" s="3">
        <f>IF(M17="","",IF(M17&gt;K17,3)+IF(M17=K17,2,1))</f>
      </c>
      <c r="Q17" s="14"/>
    </row>
    <row r="18" spans="2:17" ht="12.75">
      <c r="B18" s="3">
        <f>IF(D18="","",IF(D18&gt;F18,3)+IF(D18=F18,2,1))</f>
      </c>
      <c r="C18" s="30" t="str">
        <f>Q7</f>
        <v>Pont de poitte 1</v>
      </c>
      <c r="D18" s="31"/>
      <c r="E18" s="32" t="str">
        <f>Q10</f>
        <v>Moirans 2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27"/>
      <c r="K18" s="3"/>
      <c r="L18" s="27"/>
      <c r="M18" s="3"/>
      <c r="N18" s="3">
        <f>IF(M18="","",IF(M18&gt;K18,3)+IF(M18=K18,2,1))</f>
      </c>
      <c r="Q18" s="14"/>
    </row>
    <row r="19" spans="2:17" ht="12.75">
      <c r="B19" s="3">
        <f>IF(D19="","",IF(D19&gt;F19,3)+IF(D19=F19,2,1))</f>
      </c>
      <c r="C19" s="34" t="str">
        <f>Q9</f>
        <v>Clairvaux</v>
      </c>
      <c r="D19" s="35"/>
      <c r="E19" s="36" t="str">
        <f>Q8</f>
        <v>ABJ 2</v>
      </c>
      <c r="F19" s="37"/>
      <c r="G19" s="3">
        <f>IF(F19="","",IF(F19&gt;D19,3)+IF(F19=D19,2,1))</f>
      </c>
      <c r="H19" s="2"/>
      <c r="I19" s="3">
        <f>IF(K19="","",IF(K19&gt;M19,3)+IF(K19=M19,2,1))</f>
      </c>
      <c r="J19" s="27"/>
      <c r="K19" s="3"/>
      <c r="L19" s="27"/>
      <c r="M19" s="3"/>
      <c r="N19" s="3">
        <f>IF(M19="","",IF(M19&gt;K19,3)+IF(M19=K19,2,1))</f>
      </c>
      <c r="Q19" s="14"/>
    </row>
    <row r="20" spans="2:17" ht="12.75">
      <c r="B20" s="22"/>
      <c r="C20" s="42"/>
      <c r="D20" s="22"/>
      <c r="E20" s="42"/>
      <c r="F20" s="22"/>
      <c r="G20" s="22"/>
      <c r="H20" s="54"/>
      <c r="I20" s="22"/>
      <c r="J20" s="42"/>
      <c r="K20" s="22"/>
      <c r="L20" s="42"/>
      <c r="M20" s="22"/>
      <c r="N20" s="71">
        <f>IF(M20="","",IF(M20&gt;K20,3)+IF(M20=K20,2,1))</f>
      </c>
      <c r="Q20" s="14"/>
    </row>
    <row r="21" spans="2:17" ht="12.75">
      <c r="B21" s="22"/>
      <c r="C21" s="42"/>
      <c r="D21" s="22"/>
      <c r="E21" s="42"/>
      <c r="F21" s="22"/>
      <c r="G21" s="22"/>
      <c r="H21" s="54"/>
      <c r="I21" s="22"/>
      <c r="J21" s="42"/>
      <c r="K21" s="22"/>
      <c r="L21" s="42"/>
      <c r="M21" s="22"/>
      <c r="N21" s="71"/>
      <c r="Q21" s="14"/>
    </row>
    <row r="22" spans="2:17" ht="12.75">
      <c r="B22" s="22"/>
      <c r="C22" s="22"/>
      <c r="D22" s="22"/>
      <c r="E22" s="105"/>
      <c r="F22" s="105"/>
      <c r="G22" s="22"/>
      <c r="H22" s="54"/>
      <c r="I22" s="22"/>
      <c r="J22" s="54"/>
      <c r="K22" s="54"/>
      <c r="L22" s="54"/>
      <c r="M22" s="54"/>
      <c r="N22" s="71">
        <f>IF(M22="","",IF(M22&gt;K22,3)+IF(M22=K22,2,1))</f>
      </c>
      <c r="Q22" s="14"/>
    </row>
    <row r="23" spans="2:14" ht="12.75">
      <c r="B23" s="22"/>
      <c r="C23" s="42"/>
      <c r="D23" s="22"/>
      <c r="E23" s="42"/>
      <c r="F23" s="22"/>
      <c r="G23" s="22"/>
      <c r="H23" s="54"/>
      <c r="I23" s="54"/>
      <c r="J23" s="54"/>
      <c r="K23" s="54"/>
      <c r="L23" s="54"/>
      <c r="M23" s="54"/>
      <c r="N23" s="70"/>
    </row>
    <row r="24" spans="2:17" ht="12.75">
      <c r="B24" s="22"/>
      <c r="C24" s="42"/>
      <c r="D24" s="22"/>
      <c r="E24" s="42"/>
      <c r="F24" s="22"/>
      <c r="G24" s="22"/>
      <c r="H24" s="54"/>
      <c r="I24" s="54"/>
      <c r="J24" s="54"/>
      <c r="K24" s="54"/>
      <c r="L24" s="54"/>
      <c r="M24" s="54"/>
      <c r="N24" s="70"/>
      <c r="Q24" s="14"/>
    </row>
    <row r="25" spans="2:17" ht="12.75">
      <c r="B25" s="22"/>
      <c r="C25" s="42"/>
      <c r="D25" s="22"/>
      <c r="E25" s="42"/>
      <c r="F25" s="22"/>
      <c r="G25" s="22"/>
      <c r="H25" s="54"/>
      <c r="I25" s="54"/>
      <c r="J25" s="54"/>
      <c r="K25" s="54"/>
      <c r="L25" s="54"/>
      <c r="M25" s="54"/>
      <c r="N25" s="70"/>
      <c r="Q25" s="14"/>
    </row>
    <row r="26" spans="2:17" ht="12.75">
      <c r="B26" s="22"/>
      <c r="C26" s="42"/>
      <c r="D26" s="22"/>
      <c r="E26" s="42"/>
      <c r="F26" s="22"/>
      <c r="G26" s="22"/>
      <c r="H26" s="54"/>
      <c r="I26" s="54"/>
      <c r="J26" s="54"/>
      <c r="K26" s="54"/>
      <c r="L26" s="54"/>
      <c r="M26" s="54"/>
      <c r="N26" s="70"/>
      <c r="Q26" s="14"/>
    </row>
    <row r="27" spans="9:17" ht="12.75">
      <c r="I27" s="2"/>
      <c r="Q27" s="2"/>
    </row>
    <row r="28" ht="12.75">
      <c r="Q28" s="2"/>
    </row>
    <row r="29" ht="91.5" customHeight="1"/>
  </sheetData>
  <sheetProtection selectLockedCells="1" selectUnlockedCells="1"/>
  <mergeCells count="15">
    <mergeCell ref="C16:D16"/>
    <mergeCell ref="E16:F16"/>
    <mergeCell ref="J16:K16"/>
    <mergeCell ref="L16:M16"/>
    <mergeCell ref="Q5:Q6"/>
    <mergeCell ref="C10:D10"/>
    <mergeCell ref="E10:F10"/>
    <mergeCell ref="J10:K10"/>
    <mergeCell ref="L10:M10"/>
    <mergeCell ref="C1:O1"/>
    <mergeCell ref="C2:L2"/>
    <mergeCell ref="C4:D4"/>
    <mergeCell ref="E4:F4"/>
    <mergeCell ref="J4:K4"/>
    <mergeCell ref="L4:M4"/>
  </mergeCells>
  <conditionalFormatting sqref="M1:O3 F1:H3 F27:H65536 M27:M65536">
    <cfRule type="cellIs" priority="52" dxfId="2" operator="greaterThan" stopIfTrue="1">
      <formula>D1</formula>
    </cfRule>
    <cfRule type="cellIs" priority="53" dxfId="1" operator="lessThan" stopIfTrue="1">
      <formula>D1</formula>
    </cfRule>
    <cfRule type="cellIs" priority="54" dxfId="0" operator="equal" stopIfTrue="1">
      <formula>D1</formula>
    </cfRule>
  </conditionalFormatting>
  <conditionalFormatting sqref="D3 K1:K3 D1 K27:K65536 D27:D65536">
    <cfRule type="cellIs" priority="55" dxfId="2" operator="greaterThan" stopIfTrue="1">
      <formula>F1</formula>
    </cfRule>
    <cfRule type="cellIs" priority="56" dxfId="1" operator="lessThan" stopIfTrue="1">
      <formula>F1</formula>
    </cfRule>
    <cfRule type="cellIs" priority="57" dxfId="0" operator="equal" stopIfTrue="1">
      <formula>F1</formula>
    </cfRule>
  </conditionalFormatting>
  <conditionalFormatting sqref="O22:O65536 N27:N65536">
    <cfRule type="cellIs" priority="67" dxfId="2" operator="greaterThan" stopIfTrue="1">
      <formula>L21</formula>
    </cfRule>
    <cfRule type="cellIs" priority="68" dxfId="1" operator="lessThan" stopIfTrue="1">
      <formula>L21</formula>
    </cfRule>
    <cfRule type="cellIs" priority="69" dxfId="0" operator="equal" stopIfTrue="1">
      <formula>L21</formula>
    </cfRule>
  </conditionalFormatting>
  <conditionalFormatting sqref="F23:F26 M20:M22 F20:F21">
    <cfRule type="cellIs" priority="10" dxfId="2" operator="greaterThan" stopIfTrue="1">
      <formula>D20</formula>
    </cfRule>
    <cfRule type="cellIs" priority="11" dxfId="1" operator="lessThan" stopIfTrue="1">
      <formula>D20</formula>
    </cfRule>
    <cfRule type="cellIs" priority="12" dxfId="0" operator="equal" stopIfTrue="1">
      <formula>D20</formula>
    </cfRule>
  </conditionalFormatting>
  <conditionalFormatting sqref="K20:K22 D20:D21 D23:D26">
    <cfRule type="cellIs" priority="13" dxfId="2" operator="greaterThan" stopIfTrue="1">
      <formula>F20</formula>
    </cfRule>
    <cfRule type="cellIs" priority="14" dxfId="1" operator="lessThan" stopIfTrue="1">
      <formula>F20</formula>
    </cfRule>
    <cfRule type="cellIs" priority="15" dxfId="0" operator="equal" stopIfTrue="1">
      <formula>F20</formula>
    </cfRule>
  </conditionalFormatting>
  <conditionalFormatting sqref="N9:N10 N4">
    <cfRule type="cellIs" priority="7" dxfId="2" operator="greaterThan" stopIfTrue="1">
      <formula>L4</formula>
    </cfRule>
    <cfRule type="cellIs" priority="8" dxfId="1" operator="lessThan" stopIfTrue="1">
      <formula>L4</formula>
    </cfRule>
    <cfRule type="cellIs" priority="9" dxfId="0" operator="equal" stopIfTrue="1">
      <formula>L4</formula>
    </cfRule>
  </conditionalFormatting>
  <conditionalFormatting sqref="G9:G10 F11:F15 F17:F19 M17:M19 G4 F5:F9 M5:M9 M11:M15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7">
    <tabColor theme="5" tint="-0.24997000396251678"/>
  </sheetPr>
  <dimension ref="A1:Q28"/>
  <sheetViews>
    <sheetView zoomScale="115" zoomScaleNormal="115" zoomScalePageLayoutView="0" workbookViewId="0" topLeftCell="A1">
      <selection activeCell="R1" sqref="R1:AF16384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9.28125" style="1" bestFit="1" customWidth="1"/>
    <col min="18" max="18" width="11.421875" style="1" customWidth="1"/>
    <col min="19" max="16384" width="11.421875" style="1" customWidth="1"/>
  </cols>
  <sheetData>
    <row r="1" spans="3:15" ht="20.25">
      <c r="C1" s="195" t="str">
        <f>'Promotion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409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2"/>
      <c r="C4" s="229" t="s">
        <v>34</v>
      </c>
      <c r="D4" s="230"/>
      <c r="E4" s="198">
        <v>44679</v>
      </c>
      <c r="F4" s="231"/>
      <c r="G4" s="2"/>
      <c r="H4" s="2"/>
      <c r="I4" s="2"/>
      <c r="J4" s="229" t="s">
        <v>35</v>
      </c>
      <c r="K4" s="230"/>
      <c r="L4" s="198">
        <v>44698</v>
      </c>
      <c r="M4" s="231"/>
      <c r="N4" s="2"/>
    </row>
    <row r="5" spans="1:17" ht="12.75">
      <c r="A5" s="11"/>
      <c r="B5" s="3">
        <f>IF($D5="","",IF($D5&gt;$F5,3)+IF($D5=$F5,2,1))</f>
      </c>
      <c r="C5" s="38" t="str">
        <f>Q7</f>
        <v>Poligny 2</v>
      </c>
      <c r="D5" s="39"/>
      <c r="E5" s="40" t="str">
        <f>Q8</f>
        <v>Ney Pétanque 2</v>
      </c>
      <c r="F5" s="41"/>
      <c r="G5" s="3">
        <f>IF(F5="","",IF(F5&gt;D5,3)+IF(F5=D5,2,1))</f>
      </c>
      <c r="H5" s="2"/>
      <c r="I5" s="3">
        <f aca="true" t="shared" si="0" ref="I5:I14">IF(K5="","",IF(K5&gt;M5,3)+IF(K5=M5,2,1))</f>
      </c>
      <c r="J5" s="38" t="str">
        <f>Q7</f>
        <v>Poligny 2</v>
      </c>
      <c r="K5" s="39"/>
      <c r="L5" s="40" t="str">
        <f>Q9</f>
        <v>PBJ 2</v>
      </c>
      <c r="M5" s="41"/>
      <c r="N5" s="3">
        <f>IF(M5="","",IF(M5&gt;K5,3)+IF(M5=K5,2,1))</f>
      </c>
      <c r="Q5" s="210" t="s">
        <v>41</v>
      </c>
    </row>
    <row r="6" spans="1:17" ht="12.75">
      <c r="A6" s="11"/>
      <c r="B6" s="3">
        <f>IF(D6="","",IF(D6&gt;F6,3)+IF(D6=F6,2,1))</f>
      </c>
      <c r="C6" s="30" t="str">
        <f>Q9</f>
        <v>PBJ 2</v>
      </c>
      <c r="D6" s="31"/>
      <c r="E6" s="32" t="str">
        <f>Q10</f>
        <v>Orgelet</v>
      </c>
      <c r="F6" s="33"/>
      <c r="G6" s="3">
        <f>IF(F6="","",IF(F6&gt;D6,3)+IF(F6=D6,2,1))</f>
      </c>
      <c r="H6" s="2"/>
      <c r="I6" s="3">
        <f t="shared" si="0"/>
      </c>
      <c r="J6" s="30" t="str">
        <f>Q8</f>
        <v>Ney Pétanque 2</v>
      </c>
      <c r="K6" s="31"/>
      <c r="L6" s="32" t="str">
        <f>Q10</f>
        <v>Orgelet</v>
      </c>
      <c r="M6" s="33"/>
      <c r="N6" s="3">
        <f>IF(M6="","",IF(M6&gt;K6,3)+IF(M6=K6,2,1))</f>
      </c>
      <c r="Q6" s="211"/>
    </row>
    <row r="7" spans="1:17" ht="12.75">
      <c r="A7" s="11"/>
      <c r="B7" s="3">
        <f>IF(D7="","",IF(D7&gt;F7,3)+IF(D7=F7,2,1))</f>
      </c>
      <c r="C7" s="30" t="str">
        <f>Q12</f>
        <v>Moirans 3</v>
      </c>
      <c r="D7" s="31"/>
      <c r="E7" s="32" t="str">
        <f>Q11</f>
        <v>Bletterans 3</v>
      </c>
      <c r="F7" s="33"/>
      <c r="G7" s="3">
        <f>IF(F7="","",IF(F7&gt;D7,3)+IF(F7=D7,2,1))</f>
      </c>
      <c r="H7" s="2"/>
      <c r="I7" s="3">
        <f t="shared" si="0"/>
      </c>
      <c r="J7" s="30" t="str">
        <f>Q11</f>
        <v>Bletterans 3</v>
      </c>
      <c r="K7" s="31"/>
      <c r="L7" s="32" t="str">
        <f>Q13</f>
        <v>Montmorot 2</v>
      </c>
      <c r="M7" s="33"/>
      <c r="N7" s="3">
        <f>IF(M7="","",IF(M7&gt;K7,3)+IF(M7=K7,2,1))</f>
      </c>
      <c r="P7" s="21">
        <v>1</v>
      </c>
      <c r="Q7" s="57" t="str">
        <f>'liste équipes'!N4</f>
        <v>Poligny 2</v>
      </c>
    </row>
    <row r="8" spans="1:17" ht="12.75">
      <c r="A8" s="11"/>
      <c r="B8" s="3">
        <f>IF(D8="","",IF(D8&gt;F8,3)+IF(D8=F8,2,1))</f>
      </c>
      <c r="C8" s="34" t="str">
        <f>Q13</f>
        <v>Montmorot 2</v>
      </c>
      <c r="D8" s="35"/>
      <c r="E8" s="36" t="str">
        <f>Q14</f>
        <v>DPC 2</v>
      </c>
      <c r="F8" s="37"/>
      <c r="G8" s="3">
        <f>IF(F8="","",IF(F8&gt;D8,3)+IF(F8=D8,2,1))</f>
      </c>
      <c r="H8" s="2"/>
      <c r="I8" s="3">
        <f t="shared" si="0"/>
      </c>
      <c r="J8" s="34" t="str">
        <f>Q14</f>
        <v>DPC 2</v>
      </c>
      <c r="K8" s="35"/>
      <c r="L8" s="36" t="str">
        <f>Q12</f>
        <v>Moirans 3</v>
      </c>
      <c r="M8" s="37"/>
      <c r="N8" s="3">
        <f>IF(M8="","",IF(M8&gt;K8,3)+IF(M8=K8,2,1))</f>
      </c>
      <c r="P8" s="21">
        <v>2</v>
      </c>
      <c r="Q8" s="57" t="str">
        <f>'liste équipes'!N5</f>
        <v>Ney Pétanque 2</v>
      </c>
    </row>
    <row r="9" spans="2:17" ht="12.75">
      <c r="B9" s="2"/>
      <c r="C9" s="2"/>
      <c r="D9" s="2"/>
      <c r="E9" s="2"/>
      <c r="F9" s="2"/>
      <c r="G9" s="2"/>
      <c r="H9" s="2"/>
      <c r="I9" s="3">
        <f t="shared" si="0"/>
      </c>
      <c r="J9" s="2"/>
      <c r="K9" s="2"/>
      <c r="L9" s="2"/>
      <c r="M9" s="2"/>
      <c r="N9" s="2"/>
      <c r="P9" s="21">
        <v>3</v>
      </c>
      <c r="Q9" s="57" t="str">
        <f>'liste équipes'!N6</f>
        <v>PBJ 2</v>
      </c>
    </row>
    <row r="10" spans="2:17" ht="12.75">
      <c r="B10" s="2"/>
      <c r="C10" s="229" t="s">
        <v>36</v>
      </c>
      <c r="D10" s="230"/>
      <c r="E10" s="198">
        <v>44712</v>
      </c>
      <c r="F10" s="231"/>
      <c r="G10" s="2"/>
      <c r="H10" s="2"/>
      <c r="I10" s="3">
        <f t="shared" si="0"/>
      </c>
      <c r="J10" s="229" t="s">
        <v>37</v>
      </c>
      <c r="K10" s="230"/>
      <c r="L10" s="198">
        <v>44714</v>
      </c>
      <c r="M10" s="231"/>
      <c r="N10" s="2"/>
      <c r="P10" s="21">
        <v>4</v>
      </c>
      <c r="Q10" s="57" t="str">
        <f>'liste équipes'!N7</f>
        <v>Orgelet</v>
      </c>
    </row>
    <row r="11" spans="2:17" ht="12.75">
      <c r="B11" s="3">
        <f>IF($D11="","",IF($D11&gt;$F11,3)+IF($D11=$F11,2,1))</f>
      </c>
      <c r="C11" s="38" t="str">
        <f>Q10</f>
        <v>Orgelet</v>
      </c>
      <c r="D11" s="39"/>
      <c r="E11" s="40" t="str">
        <f>Q7</f>
        <v>Poligny 2</v>
      </c>
      <c r="F11" s="41"/>
      <c r="G11" s="3">
        <f>IF($F11="","",IF($F11&gt;$D11,3)+IF($F11=$D11,2,1))</f>
      </c>
      <c r="H11" s="2"/>
      <c r="I11" s="3">
        <f t="shared" si="0"/>
      </c>
      <c r="J11" s="38" t="str">
        <f>Q11</f>
        <v>Bletterans 3</v>
      </c>
      <c r="K11" s="39"/>
      <c r="L11" s="40" t="str">
        <f>Q7</f>
        <v>Poligny 2</v>
      </c>
      <c r="M11" s="41"/>
      <c r="N11" s="3">
        <f>IF(M11="","",IF(M11&gt;K11,3)+IF(M11=K11,2,1))</f>
      </c>
      <c r="P11" s="21">
        <v>5</v>
      </c>
      <c r="Q11" s="57" t="str">
        <f>'liste équipes'!N8</f>
        <v>Bletterans 3</v>
      </c>
    </row>
    <row r="12" spans="2:17" ht="12.75">
      <c r="B12" s="3">
        <f>IF(D12="","",IF(D12&gt;F12,3)+IF(D12=F12,2,1))</f>
      </c>
      <c r="C12" s="30" t="str">
        <f>Q8</f>
        <v>Ney Pétanque 2</v>
      </c>
      <c r="D12" s="31"/>
      <c r="E12" s="32" t="str">
        <f>Q9</f>
        <v>PBJ 2</v>
      </c>
      <c r="F12" s="33"/>
      <c r="G12" s="3">
        <f>IF(F12="","",IF(F12&gt;D12,3)+IF(F12=D12,2,1))</f>
      </c>
      <c r="H12" s="2"/>
      <c r="I12" s="3">
        <f t="shared" si="0"/>
      </c>
      <c r="J12" s="30" t="str">
        <f>Q13</f>
        <v>Montmorot 2</v>
      </c>
      <c r="K12" s="31"/>
      <c r="L12" s="32" t="str">
        <f>Q8</f>
        <v>Ney Pétanque 2</v>
      </c>
      <c r="M12" s="33"/>
      <c r="N12" s="3">
        <f>IF(M12="","",IF(M12&gt;K12,3)+IF(M12=K12,2,1))</f>
      </c>
      <c r="P12" s="21">
        <v>6</v>
      </c>
      <c r="Q12" s="57" t="str">
        <f>'liste équipes'!N9</f>
        <v>Moirans 3</v>
      </c>
    </row>
    <row r="13" spans="2:17" ht="12.75">
      <c r="B13" s="3">
        <f>IF(D13="","",IF(D13&gt;F13,3)+IF(D13=F13,2,1))</f>
      </c>
      <c r="C13" s="30" t="str">
        <f>Q12</f>
        <v>Moirans 3</v>
      </c>
      <c r="D13" s="31"/>
      <c r="E13" s="32" t="str">
        <f>Q13</f>
        <v>Montmorot 2</v>
      </c>
      <c r="F13" s="33"/>
      <c r="G13" s="3">
        <f>IF(F13="","",IF(F13&gt;D13,3)+IF(F13=D13,2,1))</f>
      </c>
      <c r="H13" s="2"/>
      <c r="I13" s="3">
        <f t="shared" si="0"/>
      </c>
      <c r="J13" s="30" t="str">
        <f>Q9</f>
        <v>PBJ 2</v>
      </c>
      <c r="K13" s="31"/>
      <c r="L13" s="32" t="str">
        <f>Q12</f>
        <v>Moirans 3</v>
      </c>
      <c r="M13" s="33"/>
      <c r="N13" s="3">
        <f>IF(M13="","",IF(M13&gt;K13,3)+IF(M13=K13,2,1))</f>
      </c>
      <c r="P13" s="21">
        <v>7</v>
      </c>
      <c r="Q13" s="57" t="str">
        <f>'liste équipes'!N10</f>
        <v>Montmorot 2</v>
      </c>
    </row>
    <row r="14" spans="2:17" ht="12.75">
      <c r="B14" s="3">
        <f>IF(D14="","",IF(D14&gt;F14,3)+IF(D14=F14,2,1))</f>
      </c>
      <c r="C14" s="34" t="str">
        <f>Q14</f>
        <v>DPC 2</v>
      </c>
      <c r="D14" s="35"/>
      <c r="E14" s="36" t="str">
        <f>+Q11</f>
        <v>Bletterans 3</v>
      </c>
      <c r="F14" s="37"/>
      <c r="G14" s="3">
        <f>IF(F14="","",IF(F14&gt;D14,3)+IF(F14=D14,2,1))</f>
      </c>
      <c r="H14" s="2"/>
      <c r="I14" s="3">
        <f t="shared" si="0"/>
      </c>
      <c r="J14" s="34" t="str">
        <f>Q10</f>
        <v>Orgelet</v>
      </c>
      <c r="K14" s="35"/>
      <c r="L14" s="36" t="str">
        <f>Q14</f>
        <v>DPC 2</v>
      </c>
      <c r="M14" s="37"/>
      <c r="N14" s="3">
        <f>IF(M14="","",IF(M14&gt;K14,3)+IF(M14=K14,2,1))</f>
      </c>
      <c r="P14" s="21">
        <v>8</v>
      </c>
      <c r="Q14" s="57" t="str">
        <f>'liste équipes'!N11</f>
        <v>DPC 2</v>
      </c>
    </row>
    <row r="15" spans="2:17" ht="12.75">
      <c r="B15" s="2"/>
      <c r="C15" s="27"/>
      <c r="D15" s="3"/>
      <c r="E15" s="27"/>
      <c r="F15" s="3"/>
      <c r="G15" s="3"/>
      <c r="H15" s="2"/>
      <c r="I15" s="3"/>
      <c r="J15" s="27"/>
      <c r="K15" s="3"/>
      <c r="L15" s="27"/>
      <c r="M15" s="3"/>
      <c r="N15" s="3">
        <f>IF(M15="","",IF(M15&gt;K15,3)+IF(M15=K15,1,0))</f>
      </c>
      <c r="Q15" s="2"/>
    </row>
    <row r="16" spans="2:17" ht="12.75">
      <c r="B16" s="2"/>
      <c r="C16" s="229" t="s">
        <v>38</v>
      </c>
      <c r="D16" s="230"/>
      <c r="E16" s="198">
        <v>44761</v>
      </c>
      <c r="F16" s="231"/>
      <c r="G16" s="3">
        <f>IF(F16="","",IF(F16&gt;D16,3)+IF(F16=D16,2,1))</f>
      </c>
      <c r="H16" s="2"/>
      <c r="I16" s="3">
        <f>IF(K16="","",IF(K16&gt;M16,3)+IF(K16=M16,2,1))</f>
      </c>
      <c r="J16" s="229" t="s">
        <v>39</v>
      </c>
      <c r="K16" s="230"/>
      <c r="L16" s="198">
        <v>44770</v>
      </c>
      <c r="M16" s="231"/>
      <c r="N16" s="3"/>
      <c r="Q16" s="2"/>
    </row>
    <row r="17" spans="2:17" ht="12.75">
      <c r="B17" s="3">
        <f>IF($D17="","",IF($D17&gt;$F17,3)+IF($D17=$F17,2,1))</f>
      </c>
      <c r="C17" s="38" t="str">
        <f>Q13</f>
        <v>Montmorot 2</v>
      </c>
      <c r="D17" s="39"/>
      <c r="E17" s="40" t="str">
        <f>Q7</f>
        <v>Poligny 2</v>
      </c>
      <c r="F17" s="41"/>
      <c r="G17" s="3">
        <f>IF(F17="","",IF(F17&gt;D17,3)+IF(F17=D17,2,1))</f>
      </c>
      <c r="H17" s="2"/>
      <c r="I17" s="3">
        <f>IF(K17="","",IF(K17&gt;M17,3)+IF(K17=M17,2,1))</f>
      </c>
      <c r="J17" s="38" t="str">
        <f>Q7</f>
        <v>Poligny 2</v>
      </c>
      <c r="K17" s="39"/>
      <c r="L17" s="40" t="str">
        <f>Q12</f>
        <v>Moirans 3</v>
      </c>
      <c r="M17" s="41"/>
      <c r="N17" s="3">
        <f>IF(M17="","",IF(M17&gt;K17,3)+IF(M17=K17,2,1))</f>
      </c>
      <c r="Q17" s="14"/>
    </row>
    <row r="18" spans="2:17" ht="12.75">
      <c r="B18" s="3">
        <f>IF(D18="","",IF(D18&gt;F18,3)+IF(D18=F18,2,1))</f>
      </c>
      <c r="C18" s="30" t="str">
        <f>Q8</f>
        <v>Ney Pétanque 2</v>
      </c>
      <c r="D18" s="31"/>
      <c r="E18" s="32" t="str">
        <f>Q11</f>
        <v>Bletterans 3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30" t="str">
        <f>Q11</f>
        <v>Bletterans 3</v>
      </c>
      <c r="K18" s="31"/>
      <c r="L18" s="32" t="str">
        <f>Q10</f>
        <v>Orgelet</v>
      </c>
      <c r="M18" s="33"/>
      <c r="N18" s="3">
        <f>IF(M18="","",IF(M18&gt;K18,3)+IF(M18=K18,2,1))</f>
      </c>
      <c r="Q18" s="14"/>
    </row>
    <row r="19" spans="2:17" ht="12.75">
      <c r="B19" s="3">
        <f>IF(D19="","",IF(D19&gt;F19,3)+IF(D19=F19,2,1))</f>
      </c>
      <c r="C19" s="30" t="str">
        <f>Q10</f>
        <v>Orgelet</v>
      </c>
      <c r="D19" s="31"/>
      <c r="E19" s="32" t="str">
        <f>Q12</f>
        <v>Moirans 3</v>
      </c>
      <c r="F19" s="33"/>
      <c r="G19" s="3">
        <f>IF($F19="","",IF($F19&gt;$D19,3)+IF($F19=$D19,2,1))</f>
      </c>
      <c r="H19" s="2"/>
      <c r="I19" s="3">
        <f>IF(K19="","",IF(K19&gt;M19,3)+IF(K19=M19,2,1))</f>
      </c>
      <c r="J19" s="30" t="str">
        <f>Q9</f>
        <v>PBJ 2</v>
      </c>
      <c r="K19" s="31"/>
      <c r="L19" s="32" t="str">
        <f>Q13</f>
        <v>Montmorot 2</v>
      </c>
      <c r="M19" s="33"/>
      <c r="N19" s="3">
        <f>IF(M19="","",IF(M19&gt;K19,3)+IF(M19=K19,2,1))</f>
      </c>
      <c r="Q19" s="14"/>
    </row>
    <row r="20" spans="2:17" ht="12.75">
      <c r="B20" s="3">
        <f>IF(D20="","",IF(D20&gt;F20,3)+IF(D20=F20,2,1))</f>
      </c>
      <c r="C20" s="34" t="str">
        <f>Q9</f>
        <v>PBJ 2</v>
      </c>
      <c r="D20" s="35"/>
      <c r="E20" s="36" t="str">
        <f>Q14</f>
        <v>DPC 2</v>
      </c>
      <c r="F20" s="37"/>
      <c r="G20" s="3">
        <f>IF(F20="","",IF(F20&gt;D20,3)+IF(F20=D20,2,1))</f>
      </c>
      <c r="H20" s="2"/>
      <c r="I20" s="3">
        <f>IF(K20="","",IF(K20&gt;M20,3)+IF(K20=M20,2,1))</f>
      </c>
      <c r="J20" s="34" t="str">
        <f>Q14</f>
        <v>DPC 2</v>
      </c>
      <c r="K20" s="35"/>
      <c r="L20" s="36" t="str">
        <f>Q8</f>
        <v>Ney Pétanque 2</v>
      </c>
      <c r="M20" s="37"/>
      <c r="N20" s="3">
        <f>IF(M20="","",IF(M20&gt;K20,3)+IF(M20=K20,2,1))</f>
      </c>
      <c r="Q20" s="14"/>
    </row>
    <row r="21" spans="2:17" ht="12.75">
      <c r="B21" s="2"/>
      <c r="C21" s="27"/>
      <c r="D21" s="3"/>
      <c r="E21" s="27"/>
      <c r="F21" s="3"/>
      <c r="G21" s="3"/>
      <c r="H21" s="2"/>
      <c r="I21" s="3"/>
      <c r="J21" s="27"/>
      <c r="K21" s="3"/>
      <c r="L21" s="27"/>
      <c r="M21" s="3"/>
      <c r="N21" s="2"/>
      <c r="Q21" s="14"/>
    </row>
    <row r="22" spans="2:17" ht="12.75">
      <c r="B22" s="2"/>
      <c r="C22" s="92" t="s">
        <v>40</v>
      </c>
      <c r="D22" s="93"/>
      <c r="E22" s="88">
        <v>44805</v>
      </c>
      <c r="F22" s="94"/>
      <c r="G22" s="3">
        <f>IF(F22="","",IF(F22&gt;D22,3)+IF(F22=D22,2,1))</f>
      </c>
      <c r="H22" s="2"/>
      <c r="I22" s="3">
        <f>IF(K22="","",IF(K22&gt;M22,3)+IF(K22=M22,2,1))</f>
      </c>
      <c r="J22" s="2"/>
      <c r="K22" s="2"/>
      <c r="L22" s="2"/>
      <c r="M22" s="2"/>
      <c r="N22" s="2"/>
      <c r="Q22" s="14"/>
    </row>
    <row r="23" spans="2:14" ht="12.75">
      <c r="B23" s="3">
        <f>IF($D23="","",IF($D23&gt;$F23,3)+IF($D23=$F23,2,1))</f>
      </c>
      <c r="C23" s="38" t="str">
        <f>Q12</f>
        <v>Moirans 3</v>
      </c>
      <c r="D23" s="39"/>
      <c r="E23" s="40" t="str">
        <f>Q8</f>
        <v>Ney Pétanque 2</v>
      </c>
      <c r="F23" s="41"/>
      <c r="G23" s="3">
        <f>IF(F23="","",IF(F23&gt;D23,3)+IF(F23=D23,2,1))</f>
      </c>
      <c r="H23" s="2"/>
      <c r="N23" s="3">
        <f>IF(M23="","",IF(M23&gt;K23,3)+IF(M23=K23,2,1))</f>
      </c>
    </row>
    <row r="24" spans="2:17" ht="12.75">
      <c r="B24" s="3">
        <f>IF(D24="","",IF(D24&gt;F24,3)+IF(D24=F24,2,1))</f>
      </c>
      <c r="C24" s="30" t="str">
        <f>Q10</f>
        <v>Orgelet</v>
      </c>
      <c r="D24" s="31"/>
      <c r="E24" s="32" t="str">
        <f>Q13</f>
        <v>Montmorot 2</v>
      </c>
      <c r="F24" s="33"/>
      <c r="G24" s="3">
        <f>IF(F24="","",IF(F24&gt;D24,3)+IF(F24=D24,2,1))</f>
      </c>
      <c r="H24" s="2"/>
      <c r="N24" s="3">
        <f>IF(M24="","",IF(M24&gt;K24,3)+IF(M24=K24,2,1))</f>
      </c>
      <c r="Q24" s="14"/>
    </row>
    <row r="25" spans="2:17" ht="12.75">
      <c r="B25" s="3">
        <f>IF(D25="","",IF(D25&gt;F25,3)+IF(D25=F25,2,1))</f>
      </c>
      <c r="C25" s="30" t="str">
        <f>Q11</f>
        <v>Bletterans 3</v>
      </c>
      <c r="D25" s="31"/>
      <c r="E25" s="32" t="str">
        <f>Q9</f>
        <v>PBJ 2</v>
      </c>
      <c r="F25" s="33"/>
      <c r="G25" s="3">
        <f>IF(F25="","",IF(F25&gt;D25,3)+IF(F25=D25,2,1))</f>
      </c>
      <c r="H25" s="2"/>
      <c r="N25" s="3">
        <f>IF(M25="","",IF(M25&gt;K25,3)+IF(M25=K25,2,1))</f>
      </c>
      <c r="Q25" s="14"/>
    </row>
    <row r="26" spans="2:17" ht="12.75">
      <c r="B26" s="3">
        <f>IF(D26="","",IF(D26&gt;F26,3)+IF(D26=F26,2,1))</f>
      </c>
      <c r="C26" s="34" t="str">
        <f>Q14</f>
        <v>DPC 2</v>
      </c>
      <c r="D26" s="35"/>
      <c r="E26" s="36" t="str">
        <f>Q7</f>
        <v>Poligny 2</v>
      </c>
      <c r="F26" s="37"/>
      <c r="G26" s="3">
        <f>IF(F26="","",IF(F26&gt;D26,3)+IF(F26=D26,2,1))</f>
      </c>
      <c r="H26" s="2"/>
      <c r="N26" s="3">
        <f>IF(M26="","",IF(M26&gt;K26,3)+IF(M26=K26,2,1))</f>
      </c>
      <c r="Q26" s="14"/>
    </row>
    <row r="27" spans="9:17" ht="12.75">
      <c r="I27" s="2"/>
      <c r="Q27" s="2"/>
    </row>
    <row r="28" ht="12.75">
      <c r="Q28" s="2"/>
    </row>
    <row r="29" ht="91.5" customHeight="1"/>
  </sheetData>
  <sheetProtection selectLockedCells="1" selectUnlockedCells="1"/>
  <mergeCells count="15">
    <mergeCell ref="C16:D16"/>
    <mergeCell ref="E16:F16"/>
    <mergeCell ref="J16:K16"/>
    <mergeCell ref="L16:M16"/>
    <mergeCell ref="Q5:Q6"/>
    <mergeCell ref="C10:D10"/>
    <mergeCell ref="E10:F10"/>
    <mergeCell ref="J10:K10"/>
    <mergeCell ref="L10:M10"/>
    <mergeCell ref="C1:O1"/>
    <mergeCell ref="C2:L2"/>
    <mergeCell ref="C4:D4"/>
    <mergeCell ref="E4:F4"/>
    <mergeCell ref="J4:K4"/>
    <mergeCell ref="L4:M4"/>
  </mergeCells>
  <conditionalFormatting sqref="M1:O3 F1:H3 F27:H65536 M27:M65536">
    <cfRule type="cellIs" priority="28" dxfId="2" operator="greaterThan" stopIfTrue="1">
      <formula>D1</formula>
    </cfRule>
    <cfRule type="cellIs" priority="29" dxfId="1" operator="lessThan" stopIfTrue="1">
      <formula>D1</formula>
    </cfRule>
    <cfRule type="cellIs" priority="30" dxfId="0" operator="equal" stopIfTrue="1">
      <formula>D1</formula>
    </cfRule>
  </conditionalFormatting>
  <conditionalFormatting sqref="D3 K1:K3 D1 K27:K65536 D27:D65536">
    <cfRule type="cellIs" priority="31" dxfId="2" operator="greaterThan" stopIfTrue="1">
      <formula>F1</formula>
    </cfRule>
    <cfRule type="cellIs" priority="32" dxfId="1" operator="lessThan" stopIfTrue="1">
      <formula>F1</formula>
    </cfRule>
    <cfRule type="cellIs" priority="33" dxfId="0" operator="equal" stopIfTrue="1">
      <formula>F1</formula>
    </cfRule>
  </conditionalFormatting>
  <conditionalFormatting sqref="O22:O65536 N27:N65536">
    <cfRule type="cellIs" priority="34" dxfId="2" operator="greaterThan" stopIfTrue="1">
      <formula>L21</formula>
    </cfRule>
    <cfRule type="cellIs" priority="35" dxfId="1" operator="lessThan" stopIfTrue="1">
      <formula>L21</formula>
    </cfRule>
    <cfRule type="cellIs" priority="36" dxfId="0" operator="equal" stopIfTrue="1">
      <formula>L21</formula>
    </cfRule>
  </conditionalFormatting>
  <conditionalFormatting sqref="N21:N22">
    <cfRule type="cellIs" priority="10" dxfId="2" operator="greaterThan" stopIfTrue="1">
      <formula>L21</formula>
    </cfRule>
    <cfRule type="cellIs" priority="11" dxfId="1" operator="lessThan" stopIfTrue="1">
      <formula>L21</formula>
    </cfRule>
    <cfRule type="cellIs" priority="12" dxfId="0" operator="equal" stopIfTrue="1">
      <formula>L21</formula>
    </cfRule>
  </conditionalFormatting>
  <conditionalFormatting sqref="N9:N10 N4">
    <cfRule type="cellIs" priority="7" dxfId="2" operator="greaterThan" stopIfTrue="1">
      <formula>L4</formula>
    </cfRule>
    <cfRule type="cellIs" priority="8" dxfId="1" operator="lessThan" stopIfTrue="1">
      <formula>L4</formula>
    </cfRule>
    <cfRule type="cellIs" priority="9" dxfId="0" operator="equal" stopIfTrue="1">
      <formula>L4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F23:F26 G4 F5:F9 M5:M9 G9:G10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2">
    <tabColor theme="2" tint="-0.4999699890613556"/>
  </sheetPr>
  <dimension ref="A1:J59"/>
  <sheetViews>
    <sheetView tabSelected="1" zoomScalePageLayoutView="0" workbookViewId="0" topLeftCell="A8">
      <selection activeCell="C19" sqref="C19:C26"/>
    </sheetView>
  </sheetViews>
  <sheetFormatPr defaultColWidth="11.57421875" defaultRowHeight="12.75"/>
  <cols>
    <col min="1" max="1" width="19.00390625" style="56" bestFit="1" customWidth="1"/>
    <col min="2" max="2" width="26.140625" style="56" bestFit="1" customWidth="1"/>
    <col min="3" max="3" width="27.8515625" style="56" bestFit="1" customWidth="1"/>
    <col min="4" max="4" width="18.00390625" style="56" bestFit="1" customWidth="1"/>
    <col min="5" max="5" width="14.140625" style="54" bestFit="1" customWidth="1"/>
    <col min="6" max="6" width="18.421875" style="56" bestFit="1" customWidth="1"/>
    <col min="7" max="7" width="38.8515625" style="56" bestFit="1" customWidth="1"/>
    <col min="8" max="8" width="26.421875" style="56" bestFit="1" customWidth="1"/>
    <col min="9" max="9" width="24.7109375" style="56" bestFit="1" customWidth="1"/>
    <col min="10" max="16384" width="11.57421875" style="56" customWidth="1"/>
  </cols>
  <sheetData>
    <row r="1" spans="1:9" ht="23.25" customHeight="1">
      <c r="A1" s="236" t="s">
        <v>16</v>
      </c>
      <c r="B1" s="236"/>
      <c r="C1" s="236"/>
      <c r="D1" s="236"/>
      <c r="E1" s="236"/>
      <c r="F1" s="236"/>
      <c r="G1" s="236"/>
      <c r="H1" s="236"/>
      <c r="I1" s="236"/>
    </row>
    <row r="2" spans="1:9" ht="12.75">
      <c r="A2" s="240" t="s">
        <v>18</v>
      </c>
      <c r="B2" s="240"/>
      <c r="C2" s="240"/>
      <c r="D2" s="240"/>
      <c r="E2" s="51"/>
      <c r="F2" s="241" t="s">
        <v>19</v>
      </c>
      <c r="G2" s="241"/>
      <c r="H2" s="241"/>
      <c r="I2" s="241"/>
    </row>
    <row r="3" spans="1:9" ht="12.75">
      <c r="A3" s="238" t="s">
        <v>17</v>
      </c>
      <c r="B3" s="238"/>
      <c r="C3" s="238"/>
      <c r="D3" s="238"/>
      <c r="E3" s="51"/>
      <c r="F3" s="237" t="s">
        <v>59</v>
      </c>
      <c r="G3" s="237"/>
      <c r="H3" s="237"/>
      <c r="I3" s="237"/>
    </row>
    <row r="4" spans="1:10" ht="12.75">
      <c r="A4" s="107" t="s">
        <v>90</v>
      </c>
      <c r="B4" s="107" t="s">
        <v>217</v>
      </c>
      <c r="C4" s="124" t="s">
        <v>218</v>
      </c>
      <c r="D4" s="107" t="s">
        <v>219</v>
      </c>
      <c r="F4" s="52" t="s">
        <v>143</v>
      </c>
      <c r="G4" s="52" t="s">
        <v>203</v>
      </c>
      <c r="H4" s="125" t="s">
        <v>362</v>
      </c>
      <c r="I4" s="52" t="s">
        <v>204</v>
      </c>
      <c r="J4" s="51"/>
    </row>
    <row r="5" spans="1:10" ht="12.75">
      <c r="A5" s="107" t="s">
        <v>105</v>
      </c>
      <c r="B5" s="107" t="s">
        <v>401</v>
      </c>
      <c r="C5" s="124" t="s">
        <v>402</v>
      </c>
      <c r="D5" s="107" t="s">
        <v>403</v>
      </c>
      <c r="F5" s="107" t="s">
        <v>94</v>
      </c>
      <c r="G5" s="107" t="s">
        <v>367</v>
      </c>
      <c r="H5" s="124" t="s">
        <v>368</v>
      </c>
      <c r="I5" s="107" t="s">
        <v>369</v>
      </c>
      <c r="J5" s="51"/>
    </row>
    <row r="6" spans="1:10" ht="12.75">
      <c r="A6" s="107" t="s">
        <v>88</v>
      </c>
      <c r="B6" s="107" t="s">
        <v>220</v>
      </c>
      <c r="C6" s="125" t="s">
        <v>221</v>
      </c>
      <c r="D6" s="107" t="s">
        <v>222</v>
      </c>
      <c r="F6" s="107" t="s">
        <v>8</v>
      </c>
      <c r="G6" s="107" t="s">
        <v>49</v>
      </c>
      <c r="H6" s="124" t="s">
        <v>293</v>
      </c>
      <c r="I6" s="107" t="s">
        <v>50</v>
      </c>
      <c r="J6" s="51"/>
    </row>
    <row r="7" spans="1:10" ht="12.75">
      <c r="A7" s="107" t="s">
        <v>109</v>
      </c>
      <c r="B7" s="107" t="s">
        <v>227</v>
      </c>
      <c r="C7" s="125" t="s">
        <v>228</v>
      </c>
      <c r="D7" s="52" t="s">
        <v>370</v>
      </c>
      <c r="F7" s="107" t="s">
        <v>89</v>
      </c>
      <c r="G7" s="107" t="s">
        <v>225</v>
      </c>
      <c r="H7" s="125" t="s">
        <v>96</v>
      </c>
      <c r="I7" s="52" t="s">
        <v>95</v>
      </c>
      <c r="J7" s="51"/>
    </row>
    <row r="8" spans="1:10" ht="12.75">
      <c r="A8" s="54" t="s">
        <v>269</v>
      </c>
      <c r="B8" s="51" t="s">
        <v>348</v>
      </c>
      <c r="C8" s="55" t="s">
        <v>349</v>
      </c>
      <c r="D8" s="51" t="s">
        <v>350</v>
      </c>
      <c r="F8" s="107" t="s">
        <v>177</v>
      </c>
      <c r="G8" s="107" t="s">
        <v>101</v>
      </c>
      <c r="H8" s="124" t="s">
        <v>102</v>
      </c>
      <c r="I8" s="107" t="s">
        <v>103</v>
      </c>
      <c r="J8" s="51"/>
    </row>
    <row r="9" spans="1:10" ht="12.75">
      <c r="A9" s="107" t="s">
        <v>363</v>
      </c>
      <c r="B9" s="107" t="s">
        <v>364</v>
      </c>
      <c r="C9" s="125" t="s">
        <v>365</v>
      </c>
      <c r="D9" s="107" t="s">
        <v>366</v>
      </c>
      <c r="E9" s="53"/>
      <c r="F9" s="237" t="s">
        <v>415</v>
      </c>
      <c r="G9" s="237"/>
      <c r="H9" s="237"/>
      <c r="I9" s="237"/>
      <c r="J9" s="51"/>
    </row>
    <row r="10" spans="1:10" ht="12.75">
      <c r="A10" s="52" t="s">
        <v>137</v>
      </c>
      <c r="B10" s="52" t="s">
        <v>385</v>
      </c>
      <c r="C10" s="125" t="s">
        <v>386</v>
      </c>
      <c r="D10" s="52" t="s">
        <v>387</v>
      </c>
      <c r="E10" s="126"/>
      <c r="F10" s="107" t="s">
        <v>212</v>
      </c>
      <c r="G10" s="107" t="s">
        <v>273</v>
      </c>
      <c r="H10" s="125" t="s">
        <v>274</v>
      </c>
      <c r="I10" s="107" t="s">
        <v>275</v>
      </c>
      <c r="J10" s="51"/>
    </row>
    <row r="11" spans="1:9" ht="12.75">
      <c r="A11" s="54" t="s">
        <v>6</v>
      </c>
      <c r="B11" s="51" t="s">
        <v>352</v>
      </c>
      <c r="C11" s="55" t="s">
        <v>353</v>
      </c>
      <c r="D11" s="51" t="s">
        <v>354</v>
      </c>
      <c r="E11" s="51"/>
      <c r="F11" s="107" t="s">
        <v>20</v>
      </c>
      <c r="G11" s="107" t="s">
        <v>298</v>
      </c>
      <c r="H11" s="125" t="s">
        <v>299</v>
      </c>
      <c r="I11" s="107" t="s">
        <v>300</v>
      </c>
    </row>
    <row r="12" spans="1:9" ht="12.75">
      <c r="A12" s="238" t="s">
        <v>10</v>
      </c>
      <c r="B12" s="238"/>
      <c r="C12" s="238"/>
      <c r="D12" s="238"/>
      <c r="E12" s="51"/>
      <c r="F12" s="107" t="s">
        <v>171</v>
      </c>
      <c r="G12" s="107" t="s">
        <v>345</v>
      </c>
      <c r="H12" s="125" t="s">
        <v>346</v>
      </c>
      <c r="I12" s="107" t="s">
        <v>347</v>
      </c>
    </row>
    <row r="13" spans="1:9" ht="12.75">
      <c r="A13" s="107" t="s">
        <v>73</v>
      </c>
      <c r="B13" s="52" t="s">
        <v>138</v>
      </c>
      <c r="C13" s="125" t="s">
        <v>206</v>
      </c>
      <c r="D13" s="52" t="s">
        <v>139</v>
      </c>
      <c r="E13" s="51"/>
      <c r="F13" s="107" t="s">
        <v>135</v>
      </c>
      <c r="G13" s="107" t="s">
        <v>376</v>
      </c>
      <c r="H13" s="125" t="s">
        <v>377</v>
      </c>
      <c r="I13" s="107" t="s">
        <v>378</v>
      </c>
    </row>
    <row r="14" spans="1:9" ht="12.75">
      <c r="A14" s="107" t="s">
        <v>23</v>
      </c>
      <c r="B14" s="107" t="s">
        <v>47</v>
      </c>
      <c r="C14" s="124" t="s">
        <v>63</v>
      </c>
      <c r="D14" s="107" t="s">
        <v>48</v>
      </c>
      <c r="E14" s="51"/>
      <c r="F14" s="107" t="s">
        <v>154</v>
      </c>
      <c r="G14" s="107" t="s">
        <v>379</v>
      </c>
      <c r="H14" s="125" t="s">
        <v>242</v>
      </c>
      <c r="I14" s="107" t="s">
        <v>380</v>
      </c>
    </row>
    <row r="15" spans="1:9" ht="12.75">
      <c r="A15" s="107" t="s">
        <v>93</v>
      </c>
      <c r="B15" s="107" t="s">
        <v>223</v>
      </c>
      <c r="C15" s="125" t="s">
        <v>224</v>
      </c>
      <c r="D15" s="107" t="s">
        <v>297</v>
      </c>
      <c r="E15" s="51"/>
      <c r="F15" s="107" t="s">
        <v>6</v>
      </c>
      <c r="G15" s="107" t="s">
        <v>420</v>
      </c>
      <c r="H15" s="167" t="s">
        <v>421</v>
      </c>
      <c r="I15" s="107" t="s">
        <v>422</v>
      </c>
    </row>
    <row r="16" spans="1:9" ht="12.75">
      <c r="A16" s="107" t="s">
        <v>24</v>
      </c>
      <c r="B16" s="107" t="s">
        <v>397</v>
      </c>
      <c r="C16" s="125" t="s">
        <v>398</v>
      </c>
      <c r="D16" s="52" t="s">
        <v>399</v>
      </c>
      <c r="E16" s="127"/>
      <c r="F16" s="107" t="s">
        <v>9</v>
      </c>
      <c r="G16" s="107" t="s">
        <v>278</v>
      </c>
      <c r="H16" s="125" t="s">
        <v>279</v>
      </c>
      <c r="I16" s="107" t="s">
        <v>280</v>
      </c>
    </row>
    <row r="17" spans="1:9" ht="12.75">
      <c r="A17" s="107" t="s">
        <v>113</v>
      </c>
      <c r="B17" s="107" t="s">
        <v>193</v>
      </c>
      <c r="C17" s="125"/>
      <c r="D17" s="107" t="s">
        <v>194</v>
      </c>
      <c r="E17" s="127"/>
      <c r="F17" s="239" t="s">
        <v>111</v>
      </c>
      <c r="G17" s="239"/>
      <c r="H17" s="239"/>
      <c r="I17" s="239"/>
    </row>
    <row r="18" spans="1:9" ht="12.75">
      <c r="A18" s="238" t="s">
        <v>11</v>
      </c>
      <c r="B18" s="238"/>
      <c r="C18" s="238"/>
      <c r="D18" s="238"/>
      <c r="E18" s="118"/>
      <c r="F18" s="242" t="s">
        <v>122</v>
      </c>
      <c r="G18" s="242"/>
      <c r="H18" s="242"/>
      <c r="I18" s="242"/>
    </row>
    <row r="19" spans="1:9" ht="12.75">
      <c r="A19" s="107" t="s">
        <v>7</v>
      </c>
      <c r="B19" s="107" t="s">
        <v>57</v>
      </c>
      <c r="C19" s="125" t="s">
        <v>106</v>
      </c>
      <c r="D19" s="107" t="s">
        <v>238</v>
      </c>
      <c r="E19" s="118"/>
      <c r="F19" s="107" t="s">
        <v>116</v>
      </c>
      <c r="G19" s="52" t="s">
        <v>229</v>
      </c>
      <c r="H19" s="125" t="s">
        <v>230</v>
      </c>
      <c r="I19" s="52" t="s">
        <v>231</v>
      </c>
    </row>
    <row r="20" spans="1:9" ht="12.75">
      <c r="A20" s="107" t="s">
        <v>26</v>
      </c>
      <c r="B20" s="107" t="s">
        <v>54</v>
      </c>
      <c r="C20" s="124" t="s">
        <v>55</v>
      </c>
      <c r="D20" s="107" t="s">
        <v>56</v>
      </c>
      <c r="E20" s="118"/>
      <c r="F20" s="107" t="s">
        <v>110</v>
      </c>
      <c r="G20" s="107" t="s">
        <v>325</v>
      </c>
      <c r="H20" s="124" t="s">
        <v>133</v>
      </c>
      <c r="I20" s="52" t="s">
        <v>134</v>
      </c>
    </row>
    <row r="21" spans="1:10" ht="12.75">
      <c r="A21" s="52" t="s">
        <v>271</v>
      </c>
      <c r="B21" s="52" t="s">
        <v>235</v>
      </c>
      <c r="C21" s="125" t="s">
        <v>236</v>
      </c>
      <c r="D21" s="52" t="s">
        <v>237</v>
      </c>
      <c r="E21" s="118"/>
      <c r="F21" s="107" t="s">
        <v>277</v>
      </c>
      <c r="G21" s="107" t="s">
        <v>174</v>
      </c>
      <c r="H21" s="124" t="s">
        <v>175</v>
      </c>
      <c r="I21" s="107" t="s">
        <v>176</v>
      </c>
      <c r="J21" s="51"/>
    </row>
    <row r="22" spans="1:10" ht="12.75">
      <c r="A22" s="107" t="s">
        <v>20</v>
      </c>
      <c r="B22" s="107" t="s">
        <v>144</v>
      </c>
      <c r="C22" s="124" t="s">
        <v>145</v>
      </c>
      <c r="D22" s="107" t="s">
        <v>146</v>
      </c>
      <c r="E22" s="118"/>
      <c r="F22" s="107" t="s">
        <v>135</v>
      </c>
      <c r="G22" s="107" t="s">
        <v>239</v>
      </c>
      <c r="H22" s="125" t="s">
        <v>136</v>
      </c>
      <c r="I22" s="52" t="s">
        <v>240</v>
      </c>
      <c r="J22" s="51"/>
    </row>
    <row r="23" spans="1:10" ht="12.75">
      <c r="A23" s="107" t="s">
        <v>281</v>
      </c>
      <c r="B23" s="107" t="s">
        <v>282</v>
      </c>
      <c r="C23" s="124" t="s">
        <v>283</v>
      </c>
      <c r="D23" s="107" t="s">
        <v>284</v>
      </c>
      <c r="E23" s="118"/>
      <c r="F23" s="107" t="s">
        <v>89</v>
      </c>
      <c r="G23" s="107" t="s">
        <v>207</v>
      </c>
      <c r="H23" s="125" t="s">
        <v>208</v>
      </c>
      <c r="I23" s="52" t="s">
        <v>209</v>
      </c>
      <c r="J23" s="51"/>
    </row>
    <row r="24" spans="1:10" ht="12.75">
      <c r="A24" s="107" t="s">
        <v>153</v>
      </c>
      <c r="B24" s="107" t="s">
        <v>150</v>
      </c>
      <c r="C24" s="124" t="s">
        <v>226</v>
      </c>
      <c r="D24" s="52" t="s">
        <v>210</v>
      </c>
      <c r="E24" s="51"/>
      <c r="F24" s="52" t="s">
        <v>105</v>
      </c>
      <c r="G24" s="52" t="s">
        <v>404</v>
      </c>
      <c r="H24" s="125" t="s">
        <v>405</v>
      </c>
      <c r="I24" s="52" t="s">
        <v>406</v>
      </c>
      <c r="J24" s="51"/>
    </row>
    <row r="25" spans="1:10" ht="12.75">
      <c r="A25" s="107" t="s">
        <v>213</v>
      </c>
      <c r="B25" s="107" t="s">
        <v>411</v>
      </c>
      <c r="C25" s="124" t="s">
        <v>412</v>
      </c>
      <c r="D25" s="107" t="s">
        <v>413</v>
      </c>
      <c r="E25" s="109"/>
      <c r="F25" s="107" t="s">
        <v>32</v>
      </c>
      <c r="G25" s="107" t="s">
        <v>391</v>
      </c>
      <c r="H25" s="124" t="s">
        <v>392</v>
      </c>
      <c r="I25" s="107"/>
      <c r="J25" s="51"/>
    </row>
    <row r="26" spans="1:10" ht="12.75">
      <c r="A26" s="52" t="s">
        <v>351</v>
      </c>
      <c r="B26" s="52" t="s">
        <v>356</v>
      </c>
      <c r="C26" s="125" t="s">
        <v>357</v>
      </c>
      <c r="D26" s="52" t="s">
        <v>358</v>
      </c>
      <c r="E26" s="111"/>
      <c r="F26" s="242" t="s">
        <v>123</v>
      </c>
      <c r="G26" s="242"/>
      <c r="H26" s="242"/>
      <c r="I26" s="242"/>
      <c r="J26" s="51"/>
    </row>
    <row r="27" spans="1:9" ht="12.75">
      <c r="A27" s="238" t="s">
        <v>15</v>
      </c>
      <c r="B27" s="238"/>
      <c r="C27" s="238"/>
      <c r="D27" s="238"/>
      <c r="E27" s="127"/>
      <c r="F27" s="107" t="s">
        <v>125</v>
      </c>
      <c r="G27" s="52" t="s">
        <v>155</v>
      </c>
      <c r="H27" s="125" t="s">
        <v>156</v>
      </c>
      <c r="I27" s="52" t="s">
        <v>157</v>
      </c>
    </row>
    <row r="28" spans="1:10" ht="12.75">
      <c r="A28" s="107" t="s">
        <v>107</v>
      </c>
      <c r="B28" s="107" t="s">
        <v>181</v>
      </c>
      <c r="C28" s="125" t="s">
        <v>190</v>
      </c>
      <c r="D28" s="52" t="s">
        <v>182</v>
      </c>
      <c r="E28" s="53"/>
      <c r="F28" s="107" t="s">
        <v>393</v>
      </c>
      <c r="G28" s="52" t="s">
        <v>232</v>
      </c>
      <c r="H28" s="125" t="s">
        <v>233</v>
      </c>
      <c r="I28" s="52" t="s">
        <v>234</v>
      </c>
      <c r="J28" s="51"/>
    </row>
    <row r="29" spans="1:10" ht="12.75">
      <c r="A29" s="107" t="s">
        <v>5</v>
      </c>
      <c r="B29" s="107" t="s">
        <v>312</v>
      </c>
      <c r="C29" s="125" t="s">
        <v>313</v>
      </c>
      <c r="D29" s="107" t="s">
        <v>314</v>
      </c>
      <c r="E29" s="53"/>
      <c r="F29" s="107" t="s">
        <v>23</v>
      </c>
      <c r="G29" s="107" t="s">
        <v>47</v>
      </c>
      <c r="H29" s="124" t="s">
        <v>63</v>
      </c>
      <c r="I29" s="107" t="s">
        <v>48</v>
      </c>
      <c r="J29" s="51"/>
    </row>
    <row r="30" spans="1:10" ht="12.75">
      <c r="A30" s="107" t="s">
        <v>14</v>
      </c>
      <c r="B30" s="107" t="s">
        <v>140</v>
      </c>
      <c r="C30" s="124" t="s">
        <v>141</v>
      </c>
      <c r="D30" s="107" t="s">
        <v>142</v>
      </c>
      <c r="E30" s="53"/>
      <c r="F30" s="107" t="s">
        <v>7</v>
      </c>
      <c r="G30" s="107" t="s">
        <v>57</v>
      </c>
      <c r="H30" s="125" t="s">
        <v>106</v>
      </c>
      <c r="I30" s="107" t="s">
        <v>238</v>
      </c>
      <c r="J30" s="51"/>
    </row>
    <row r="31" spans="1:10" ht="12.75">
      <c r="A31" s="107" t="s">
        <v>21</v>
      </c>
      <c r="B31" s="107" t="s">
        <v>241</v>
      </c>
      <c r="C31" s="124" t="s">
        <v>242</v>
      </c>
      <c r="D31" s="107" t="s">
        <v>243</v>
      </c>
      <c r="E31" s="53"/>
      <c r="F31" s="52" t="s">
        <v>20</v>
      </c>
      <c r="G31" s="107" t="s">
        <v>301</v>
      </c>
      <c r="H31" s="125" t="s">
        <v>302</v>
      </c>
      <c r="I31" s="107" t="s">
        <v>303</v>
      </c>
      <c r="J31" s="51"/>
    </row>
    <row r="32" spans="1:10" ht="12.75">
      <c r="A32" s="107" t="s">
        <v>199</v>
      </c>
      <c r="B32" s="107" t="s">
        <v>162</v>
      </c>
      <c r="C32" s="125" t="s">
        <v>200</v>
      </c>
      <c r="D32" s="107" t="s">
        <v>163</v>
      </c>
      <c r="E32" s="53"/>
      <c r="F32" s="107" t="s">
        <v>5</v>
      </c>
      <c r="G32" s="107" t="s">
        <v>97</v>
      </c>
      <c r="H32" s="124" t="s">
        <v>98</v>
      </c>
      <c r="I32" s="107" t="s">
        <v>99</v>
      </c>
      <c r="J32" s="51"/>
    </row>
    <row r="33" spans="1:10" ht="12.75">
      <c r="A33" s="107" t="s">
        <v>355</v>
      </c>
      <c r="B33" s="107" t="s">
        <v>359</v>
      </c>
      <c r="C33" s="125" t="s">
        <v>360</v>
      </c>
      <c r="D33" s="107" t="s">
        <v>361</v>
      </c>
      <c r="E33" s="118"/>
      <c r="F33" s="242" t="s">
        <v>124</v>
      </c>
      <c r="G33" s="242"/>
      <c r="H33" s="242"/>
      <c r="I33" s="242"/>
      <c r="J33" s="51"/>
    </row>
    <row r="34" spans="1:10" ht="12.75">
      <c r="A34" s="107" t="s">
        <v>371</v>
      </c>
      <c r="B34" s="107" t="s">
        <v>372</v>
      </c>
      <c r="C34" s="125" t="s">
        <v>373</v>
      </c>
      <c r="D34" s="107" t="s">
        <v>374</v>
      </c>
      <c r="E34" s="118"/>
      <c r="F34" s="107" t="s">
        <v>291</v>
      </c>
      <c r="G34" s="52" t="s">
        <v>51</v>
      </c>
      <c r="H34" s="125" t="s">
        <v>205</v>
      </c>
      <c r="I34" s="52" t="s">
        <v>244</v>
      </c>
      <c r="J34" s="56" t="s">
        <v>317</v>
      </c>
    </row>
    <row r="35" spans="1:9" ht="12.75">
      <c r="A35" s="107" t="s">
        <v>33</v>
      </c>
      <c r="B35" s="107" t="s">
        <v>288</v>
      </c>
      <c r="C35" s="124" t="s">
        <v>289</v>
      </c>
      <c r="D35" s="107" t="s">
        <v>290</v>
      </c>
      <c r="E35" s="118"/>
      <c r="F35" s="107" t="s">
        <v>21</v>
      </c>
      <c r="G35" s="107" t="s">
        <v>381</v>
      </c>
      <c r="H35" s="125" t="s">
        <v>382</v>
      </c>
      <c r="I35" s="52" t="s">
        <v>383</v>
      </c>
    </row>
    <row r="36" spans="1:9" ht="12.75">
      <c r="A36" s="238" t="s">
        <v>12</v>
      </c>
      <c r="B36" s="238"/>
      <c r="C36" s="238"/>
      <c r="D36" s="238"/>
      <c r="E36" s="118"/>
      <c r="F36" s="107" t="s">
        <v>214</v>
      </c>
      <c r="G36" s="52" t="s">
        <v>336</v>
      </c>
      <c r="H36" s="124" t="s">
        <v>337</v>
      </c>
      <c r="I36" s="52" t="s">
        <v>338</v>
      </c>
    </row>
    <row r="37" spans="1:10" ht="12.75">
      <c r="A37" s="52" t="s">
        <v>30</v>
      </c>
      <c r="B37" s="52" t="s">
        <v>196</v>
      </c>
      <c r="C37" s="124" t="s">
        <v>197</v>
      </c>
      <c r="D37" s="52" t="s">
        <v>198</v>
      </c>
      <c r="E37" s="118"/>
      <c r="F37" s="107" t="s">
        <v>22</v>
      </c>
      <c r="G37" s="107" t="s">
        <v>315</v>
      </c>
      <c r="H37" s="124" t="s">
        <v>316</v>
      </c>
      <c r="I37" s="107" t="s">
        <v>318</v>
      </c>
      <c r="J37" s="51"/>
    </row>
    <row r="38" spans="1:10" ht="12.75">
      <c r="A38" s="107" t="s">
        <v>112</v>
      </c>
      <c r="B38" s="107" t="s">
        <v>323</v>
      </c>
      <c r="C38" s="124"/>
      <c r="D38" s="107" t="s">
        <v>324</v>
      </c>
      <c r="E38" s="118"/>
      <c r="F38" s="107" t="s">
        <v>271</v>
      </c>
      <c r="G38" s="52" t="s">
        <v>273</v>
      </c>
      <c r="H38" s="124" t="s">
        <v>274</v>
      </c>
      <c r="I38" s="52" t="s">
        <v>275</v>
      </c>
      <c r="J38" s="51"/>
    </row>
    <row r="39" spans="1:10" ht="12.75">
      <c r="A39" s="107" t="s">
        <v>79</v>
      </c>
      <c r="B39" s="107" t="s">
        <v>191</v>
      </c>
      <c r="C39" s="124" t="s">
        <v>192</v>
      </c>
      <c r="D39" s="107" t="s">
        <v>245</v>
      </c>
      <c r="E39" s="118"/>
      <c r="F39" s="52" t="s">
        <v>6</v>
      </c>
      <c r="G39" s="107" t="s">
        <v>201</v>
      </c>
      <c r="H39" s="125" t="s">
        <v>247</v>
      </c>
      <c r="I39" s="52" t="s">
        <v>202</v>
      </c>
      <c r="J39" s="51"/>
    </row>
    <row r="40" spans="1:10" ht="12.75">
      <c r="A40" s="107" t="s">
        <v>28</v>
      </c>
      <c r="B40" s="107" t="s">
        <v>147</v>
      </c>
      <c r="C40" s="125" t="s">
        <v>148</v>
      </c>
      <c r="D40" s="107" t="s">
        <v>149</v>
      </c>
      <c r="E40" s="51"/>
      <c r="F40" s="107" t="s">
        <v>171</v>
      </c>
      <c r="G40" s="52" t="s">
        <v>172</v>
      </c>
      <c r="H40" s="124" t="s">
        <v>246</v>
      </c>
      <c r="I40" s="52" t="s">
        <v>173</v>
      </c>
      <c r="J40" s="51"/>
    </row>
    <row r="41" spans="1:10" ht="12.75">
      <c r="A41" s="107" t="s">
        <v>126</v>
      </c>
      <c r="B41" s="107" t="s">
        <v>329</v>
      </c>
      <c r="C41" s="125" t="s">
        <v>330</v>
      </c>
      <c r="D41" s="107" t="s">
        <v>331</v>
      </c>
      <c r="E41" s="51"/>
      <c r="F41" s="242" t="s">
        <v>186</v>
      </c>
      <c r="G41" s="242"/>
      <c r="H41" s="242"/>
      <c r="I41" s="242"/>
      <c r="J41" s="51"/>
    </row>
    <row r="42" spans="1:10" ht="12.75">
      <c r="A42" s="107" t="s">
        <v>29</v>
      </c>
      <c r="B42" s="107" t="s">
        <v>339</v>
      </c>
      <c r="C42" s="124" t="s">
        <v>340</v>
      </c>
      <c r="D42" s="107" t="s">
        <v>341</v>
      </c>
      <c r="E42" s="51"/>
      <c r="F42" s="107" t="s">
        <v>27</v>
      </c>
      <c r="G42" s="107" t="s">
        <v>130</v>
      </c>
      <c r="H42" s="125" t="s">
        <v>131</v>
      </c>
      <c r="I42" s="107" t="s">
        <v>132</v>
      </c>
      <c r="J42" s="51"/>
    </row>
    <row r="43" spans="1:9" ht="12.75">
      <c r="A43" s="107" t="s">
        <v>384</v>
      </c>
      <c r="B43" s="107" t="s">
        <v>388</v>
      </c>
      <c r="C43" s="124" t="s">
        <v>389</v>
      </c>
      <c r="D43" s="107" t="s">
        <v>390</v>
      </c>
      <c r="E43" s="51"/>
      <c r="F43" s="52" t="s">
        <v>28</v>
      </c>
      <c r="G43" s="52" t="s">
        <v>167</v>
      </c>
      <c r="H43" s="125" t="s">
        <v>188</v>
      </c>
      <c r="I43" s="52" t="s">
        <v>189</v>
      </c>
    </row>
    <row r="44" spans="1:9" ht="12.75">
      <c r="A44" s="107" t="s">
        <v>416</v>
      </c>
      <c r="B44" s="107" t="s">
        <v>423</v>
      </c>
      <c r="C44" s="166" t="s">
        <v>424</v>
      </c>
      <c r="D44" s="107" t="s">
        <v>425</v>
      </c>
      <c r="E44" s="51"/>
      <c r="F44" s="107" t="s">
        <v>30</v>
      </c>
      <c r="G44" s="107" t="s">
        <v>249</v>
      </c>
      <c r="H44" s="124" t="s">
        <v>307</v>
      </c>
      <c r="I44" s="107" t="s">
        <v>250</v>
      </c>
    </row>
    <row r="45" spans="1:9" ht="12.75">
      <c r="A45" s="107" t="s">
        <v>22</v>
      </c>
      <c r="B45" s="107" t="s">
        <v>168</v>
      </c>
      <c r="C45" s="124" t="s">
        <v>169</v>
      </c>
      <c r="D45" s="107" t="s">
        <v>170</v>
      </c>
      <c r="E45" s="51"/>
      <c r="F45" s="107" t="s">
        <v>177</v>
      </c>
      <c r="G45" s="107" t="s">
        <v>52</v>
      </c>
      <c r="H45" s="124"/>
      <c r="I45" s="107" t="s">
        <v>53</v>
      </c>
    </row>
    <row r="46" spans="1:9" ht="12.75">
      <c r="A46" s="238" t="s">
        <v>13</v>
      </c>
      <c r="B46" s="238"/>
      <c r="C46" s="238"/>
      <c r="D46" s="238"/>
      <c r="E46" s="51"/>
      <c r="F46" s="107" t="s">
        <v>126</v>
      </c>
      <c r="G46" s="52" t="s">
        <v>158</v>
      </c>
      <c r="H46" s="124" t="s">
        <v>159</v>
      </c>
      <c r="I46" s="52" t="s">
        <v>160</v>
      </c>
    </row>
    <row r="47" spans="1:9" ht="12.75">
      <c r="A47" s="107" t="s">
        <v>27</v>
      </c>
      <c r="B47" s="107" t="s">
        <v>304</v>
      </c>
      <c r="C47" s="124" t="s">
        <v>305</v>
      </c>
      <c r="D47" s="107" t="s">
        <v>306</v>
      </c>
      <c r="E47" s="51"/>
      <c r="F47" s="52" t="s">
        <v>24</v>
      </c>
      <c r="G47" s="52" t="s">
        <v>400</v>
      </c>
      <c r="H47" s="125" t="s">
        <v>394</v>
      </c>
      <c r="I47" s="52" t="s">
        <v>395</v>
      </c>
    </row>
    <row r="48" spans="1:9" ht="12.75">
      <c r="A48" s="107" t="s">
        <v>46</v>
      </c>
      <c r="B48" s="107" t="s">
        <v>333</v>
      </c>
      <c r="C48" s="124" t="s">
        <v>334</v>
      </c>
      <c r="D48" s="107" t="s">
        <v>335</v>
      </c>
      <c r="E48" s="51"/>
      <c r="F48" s="243" t="s">
        <v>410</v>
      </c>
      <c r="G48" s="243"/>
      <c r="H48" s="243"/>
      <c r="I48" s="243"/>
    </row>
    <row r="49" spans="1:9" ht="12.75">
      <c r="A49" s="107" t="s">
        <v>58</v>
      </c>
      <c r="B49" s="107" t="s">
        <v>251</v>
      </c>
      <c r="C49" s="124" t="s">
        <v>252</v>
      </c>
      <c r="D49" s="107" t="s">
        <v>253</v>
      </c>
      <c r="E49" s="51"/>
      <c r="F49" s="107" t="s">
        <v>272</v>
      </c>
      <c r="G49" s="107" t="s">
        <v>254</v>
      </c>
      <c r="H49" s="124" t="s">
        <v>255</v>
      </c>
      <c r="I49" s="107" t="s">
        <v>256</v>
      </c>
    </row>
    <row r="50" spans="1:9" ht="12.75">
      <c r="A50" s="107" t="s">
        <v>25</v>
      </c>
      <c r="B50" s="107" t="s">
        <v>342</v>
      </c>
      <c r="C50" s="124" t="s">
        <v>343</v>
      </c>
      <c r="D50" s="107" t="s">
        <v>344</v>
      </c>
      <c r="E50" s="51"/>
      <c r="F50" s="51" t="s">
        <v>276</v>
      </c>
      <c r="G50" s="51" t="s">
        <v>285</v>
      </c>
      <c r="H50" s="128" t="s">
        <v>286</v>
      </c>
      <c r="I50" s="51" t="s">
        <v>287</v>
      </c>
    </row>
    <row r="51" spans="1:9" ht="12.75">
      <c r="A51" s="107" t="s">
        <v>272</v>
      </c>
      <c r="B51" s="107" t="s">
        <v>273</v>
      </c>
      <c r="C51" s="125" t="s">
        <v>274</v>
      </c>
      <c r="D51" s="107" t="s">
        <v>275</v>
      </c>
      <c r="E51" s="51"/>
      <c r="F51" s="54" t="s">
        <v>292</v>
      </c>
      <c r="G51" s="51" t="s">
        <v>294</v>
      </c>
      <c r="H51" s="55" t="s">
        <v>295</v>
      </c>
      <c r="I51" s="51" t="s">
        <v>296</v>
      </c>
    </row>
    <row r="52" spans="1:9" ht="12.75">
      <c r="A52" s="107" t="s">
        <v>104</v>
      </c>
      <c r="B52" s="107" t="s">
        <v>164</v>
      </c>
      <c r="C52" s="124" t="s">
        <v>195</v>
      </c>
      <c r="D52" s="107" t="s">
        <v>165</v>
      </c>
      <c r="E52" s="118"/>
      <c r="F52" s="51" t="s">
        <v>308</v>
      </c>
      <c r="G52" s="51" t="s">
        <v>309</v>
      </c>
      <c r="H52" s="55" t="s">
        <v>310</v>
      </c>
      <c r="I52" s="51" t="s">
        <v>311</v>
      </c>
    </row>
    <row r="53" spans="1:9" ht="12.75">
      <c r="A53" s="52" t="s">
        <v>32</v>
      </c>
      <c r="B53" s="52" t="s">
        <v>69</v>
      </c>
      <c r="C53" s="125" t="s">
        <v>70</v>
      </c>
      <c r="D53" s="52" t="s">
        <v>71</v>
      </c>
      <c r="E53" s="118"/>
      <c r="F53" s="51" t="s">
        <v>14</v>
      </c>
      <c r="G53" s="51" t="s">
        <v>319</v>
      </c>
      <c r="H53" s="55" t="s">
        <v>320</v>
      </c>
      <c r="I53" s="51" t="s">
        <v>321</v>
      </c>
    </row>
    <row r="54" spans="1:9" ht="12.75">
      <c r="A54" s="51" t="s">
        <v>396</v>
      </c>
      <c r="B54" s="107" t="s">
        <v>178</v>
      </c>
      <c r="C54" s="125" t="s">
        <v>179</v>
      </c>
      <c r="D54" s="52" t="s">
        <v>180</v>
      </c>
      <c r="E54" s="118"/>
      <c r="F54" s="51" t="s">
        <v>322</v>
      </c>
      <c r="G54" s="51" t="s">
        <v>326</v>
      </c>
      <c r="H54" s="55" t="s">
        <v>327</v>
      </c>
      <c r="I54" s="51" t="s">
        <v>328</v>
      </c>
    </row>
    <row r="55" spans="1:9" ht="12.75">
      <c r="A55" s="54"/>
      <c r="B55" s="54"/>
      <c r="C55" s="55"/>
      <c r="D55" s="54"/>
      <c r="E55" s="118"/>
      <c r="F55" s="51" t="s">
        <v>332</v>
      </c>
      <c r="G55" s="107" t="s">
        <v>108</v>
      </c>
      <c r="H55" s="124" t="s">
        <v>161</v>
      </c>
      <c r="I55" s="107" t="s">
        <v>248</v>
      </c>
    </row>
    <row r="56" spans="1:9" ht="12.75">
      <c r="A56" s="54"/>
      <c r="B56" s="54"/>
      <c r="C56" s="54"/>
      <c r="D56" s="54"/>
      <c r="F56" s="51" t="s">
        <v>375</v>
      </c>
      <c r="G56" s="51" t="s">
        <v>162</v>
      </c>
      <c r="H56" s="55" t="s">
        <v>200</v>
      </c>
      <c r="I56" s="51" t="s">
        <v>163</v>
      </c>
    </row>
    <row r="57" spans="1:4" ht="12.75">
      <c r="A57" s="54"/>
      <c r="B57" s="54"/>
      <c r="C57" s="54"/>
      <c r="D57" s="54"/>
    </row>
    <row r="58" spans="1:4" ht="12.75">
      <c r="A58" s="54"/>
      <c r="B58" s="54"/>
      <c r="C58" s="54"/>
      <c r="D58" s="54"/>
    </row>
    <row r="59" spans="1:4" ht="12.75">
      <c r="A59" s="54"/>
      <c r="B59" s="54"/>
      <c r="C59" s="54"/>
      <c r="D59" s="54"/>
    </row>
  </sheetData>
  <sheetProtection/>
  <mergeCells count="17">
    <mergeCell ref="F48:I48"/>
    <mergeCell ref="F9:I9"/>
    <mergeCell ref="F26:I26"/>
    <mergeCell ref="F33:I33"/>
    <mergeCell ref="A27:D27"/>
    <mergeCell ref="A36:D36"/>
    <mergeCell ref="A46:D46"/>
    <mergeCell ref="F41:I41"/>
    <mergeCell ref="A1:I1"/>
    <mergeCell ref="F3:I3"/>
    <mergeCell ref="A3:D3"/>
    <mergeCell ref="A12:D12"/>
    <mergeCell ref="F17:I17"/>
    <mergeCell ref="A18:D18"/>
    <mergeCell ref="A2:D2"/>
    <mergeCell ref="F2:I2"/>
    <mergeCell ref="F18:I18"/>
  </mergeCells>
  <hyperlinks>
    <hyperlink ref="H15" r:id="rId1" display="anitapatrave@outlook.fr"/>
    <hyperlink ref="C44" r:id="rId2" display="cecile.chavanne@orange.fr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1">
    <tabColor theme="2" tint="-0.24997000396251678"/>
    <pageSetUpPr fitToPage="1"/>
  </sheetPr>
  <dimension ref="A1:N20"/>
  <sheetViews>
    <sheetView zoomScale="85" zoomScaleNormal="85" zoomScalePageLayoutView="0" workbookViewId="0" topLeftCell="A1">
      <selection activeCell="H13" sqref="H13"/>
    </sheetView>
  </sheetViews>
  <sheetFormatPr defaultColWidth="11.421875" defaultRowHeight="12.75"/>
  <cols>
    <col min="1" max="1" width="22.57421875" style="9" bestFit="1" customWidth="1"/>
    <col min="2" max="2" width="27.8515625" style="9" bestFit="1" customWidth="1"/>
    <col min="3" max="5" width="19.7109375" style="9" customWidth="1"/>
    <col min="6" max="6" width="21.140625" style="9" bestFit="1" customWidth="1"/>
    <col min="7" max="7" width="21.140625" style="9" hidden="1" customWidth="1"/>
    <col min="8" max="8" width="17.28125" style="9" bestFit="1" customWidth="1"/>
    <col min="9" max="9" width="17.28125" style="9" customWidth="1"/>
    <col min="10" max="10" width="22.28125" style="9" customWidth="1"/>
    <col min="11" max="11" width="18.8515625" style="9" bestFit="1" customWidth="1"/>
    <col min="12" max="12" width="20.57421875" style="9" bestFit="1" customWidth="1"/>
    <col min="13" max="13" width="15.7109375" style="9" bestFit="1" customWidth="1"/>
    <col min="14" max="14" width="18.28125" style="9" bestFit="1" customWidth="1"/>
    <col min="15" max="16384" width="11.421875" style="9" customWidth="1"/>
  </cols>
  <sheetData>
    <row r="1" spans="1:9" ht="40.5" customHeight="1" thickBot="1">
      <c r="A1" s="244" t="s">
        <v>16</v>
      </c>
      <c r="B1" s="245"/>
      <c r="C1" s="245"/>
      <c r="D1" s="245"/>
      <c r="E1" s="245"/>
      <c r="F1" s="245"/>
      <c r="G1" s="245"/>
      <c r="H1" s="245"/>
      <c r="I1" s="98"/>
    </row>
    <row r="2" spans="1:14" ht="28.5" customHeight="1" thickBot="1">
      <c r="A2" s="246" t="s">
        <v>18</v>
      </c>
      <c r="B2" s="247"/>
      <c r="C2" s="247"/>
      <c r="D2" s="247"/>
      <c r="E2" s="247"/>
      <c r="F2" s="247"/>
      <c r="G2" s="248"/>
      <c r="H2" s="252" t="s">
        <v>19</v>
      </c>
      <c r="I2" s="253"/>
      <c r="J2" s="249" t="s">
        <v>111</v>
      </c>
      <c r="K2" s="250"/>
      <c r="L2" s="250"/>
      <c r="M2" s="250"/>
      <c r="N2" s="251"/>
    </row>
    <row r="3" spans="1:14" s="45" customFormat="1" ht="27" customHeight="1" thickBot="1">
      <c r="A3" s="68" t="s">
        <v>17</v>
      </c>
      <c r="B3" s="62" t="s">
        <v>10</v>
      </c>
      <c r="C3" s="63" t="s">
        <v>11</v>
      </c>
      <c r="D3" s="64" t="s">
        <v>15</v>
      </c>
      <c r="E3" s="65" t="s">
        <v>12</v>
      </c>
      <c r="F3" s="66" t="s">
        <v>13</v>
      </c>
      <c r="G3" s="134" t="s">
        <v>121</v>
      </c>
      <c r="H3" s="164" t="s">
        <v>59</v>
      </c>
      <c r="I3" s="163" t="s">
        <v>408</v>
      </c>
      <c r="J3" s="190" t="s">
        <v>114</v>
      </c>
      <c r="K3" s="191" t="s">
        <v>115</v>
      </c>
      <c r="L3" s="192" t="s">
        <v>117</v>
      </c>
      <c r="M3" s="193" t="s">
        <v>183</v>
      </c>
      <c r="N3" s="95" t="s">
        <v>407</v>
      </c>
    </row>
    <row r="4" spans="1:14" ht="22.5" customHeight="1">
      <c r="A4" s="69" t="s">
        <v>109</v>
      </c>
      <c r="B4" s="67" t="s">
        <v>93</v>
      </c>
      <c r="C4" s="67" t="s">
        <v>187</v>
      </c>
      <c r="D4" s="67" t="s">
        <v>14</v>
      </c>
      <c r="E4" s="67" t="s">
        <v>28</v>
      </c>
      <c r="F4" s="67" t="s">
        <v>104</v>
      </c>
      <c r="G4" s="135"/>
      <c r="H4" s="131" t="s">
        <v>211</v>
      </c>
      <c r="I4" s="113" t="s">
        <v>212</v>
      </c>
      <c r="J4" s="115" t="s">
        <v>277</v>
      </c>
      <c r="K4" s="119" t="s">
        <v>393</v>
      </c>
      <c r="L4" s="119" t="s">
        <v>291</v>
      </c>
      <c r="M4" s="119" t="s">
        <v>184</v>
      </c>
      <c r="N4" s="120" t="s">
        <v>276</v>
      </c>
    </row>
    <row r="5" spans="1:14" ht="22.5" customHeight="1">
      <c r="A5" s="69" t="s">
        <v>88</v>
      </c>
      <c r="B5" s="67" t="s">
        <v>166</v>
      </c>
      <c r="C5" s="67" t="s">
        <v>26</v>
      </c>
      <c r="D5" s="67" t="s">
        <v>199</v>
      </c>
      <c r="E5" s="67" t="s">
        <v>30</v>
      </c>
      <c r="F5" s="67" t="s">
        <v>46</v>
      </c>
      <c r="G5" s="135"/>
      <c r="H5" s="132" t="s">
        <v>177</v>
      </c>
      <c r="I5" s="114" t="s">
        <v>9</v>
      </c>
      <c r="J5" s="116" t="s">
        <v>112</v>
      </c>
      <c r="K5" s="97" t="s">
        <v>20</v>
      </c>
      <c r="L5" s="97" t="s">
        <v>214</v>
      </c>
      <c r="M5" s="97" t="s">
        <v>126</v>
      </c>
      <c r="N5" s="121" t="s">
        <v>272</v>
      </c>
    </row>
    <row r="6" spans="1:14" ht="22.5" customHeight="1">
      <c r="A6" s="69" t="s">
        <v>90</v>
      </c>
      <c r="B6" s="67" t="s">
        <v>258</v>
      </c>
      <c r="C6" s="67" t="s">
        <v>7</v>
      </c>
      <c r="D6" s="67" t="s">
        <v>270</v>
      </c>
      <c r="E6" s="67" t="s">
        <v>29</v>
      </c>
      <c r="F6" s="67" t="s">
        <v>27</v>
      </c>
      <c r="G6" s="135"/>
      <c r="H6" s="132" t="s">
        <v>215</v>
      </c>
      <c r="I6" s="114" t="s">
        <v>20</v>
      </c>
      <c r="J6" s="116" t="s">
        <v>32</v>
      </c>
      <c r="K6" s="97" t="s">
        <v>23</v>
      </c>
      <c r="L6" s="97" t="s">
        <v>154</v>
      </c>
      <c r="M6" s="97" t="s">
        <v>24</v>
      </c>
      <c r="N6" s="121" t="s">
        <v>292</v>
      </c>
    </row>
    <row r="7" spans="1:14" ht="22.5" customHeight="1">
      <c r="A7" s="69" t="s">
        <v>6</v>
      </c>
      <c r="B7" s="67" t="s">
        <v>23</v>
      </c>
      <c r="C7" s="67" t="s">
        <v>100</v>
      </c>
      <c r="D7" s="67" t="s">
        <v>94</v>
      </c>
      <c r="E7" s="67" t="s">
        <v>22</v>
      </c>
      <c r="F7" s="67" t="s">
        <v>414</v>
      </c>
      <c r="G7" s="135"/>
      <c r="H7" s="132" t="s">
        <v>94</v>
      </c>
      <c r="I7" s="114" t="s">
        <v>171</v>
      </c>
      <c r="J7" s="116" t="s">
        <v>143</v>
      </c>
      <c r="K7" s="97" t="s">
        <v>7</v>
      </c>
      <c r="L7" s="97" t="s">
        <v>260</v>
      </c>
      <c r="M7" s="97" t="s">
        <v>28</v>
      </c>
      <c r="N7" s="121" t="s">
        <v>308</v>
      </c>
    </row>
    <row r="8" spans="1:14" ht="22.5" customHeight="1">
      <c r="A8" s="69" t="s">
        <v>257</v>
      </c>
      <c r="B8" s="67" t="s">
        <v>24</v>
      </c>
      <c r="C8" s="67" t="s">
        <v>212</v>
      </c>
      <c r="D8" s="67" t="s">
        <v>8</v>
      </c>
      <c r="E8" s="67" t="s">
        <v>112</v>
      </c>
      <c r="F8" s="67" t="s">
        <v>25</v>
      </c>
      <c r="G8" s="135"/>
      <c r="H8" s="132" t="s">
        <v>8</v>
      </c>
      <c r="I8" s="114" t="s">
        <v>135</v>
      </c>
      <c r="J8" s="116" t="s">
        <v>105</v>
      </c>
      <c r="K8" s="97" t="s">
        <v>125</v>
      </c>
      <c r="L8" s="97" t="s">
        <v>22</v>
      </c>
      <c r="M8" s="97" t="s">
        <v>177</v>
      </c>
      <c r="N8" s="122" t="s">
        <v>14</v>
      </c>
    </row>
    <row r="9" spans="1:14" ht="22.5" customHeight="1">
      <c r="A9" s="69" t="s">
        <v>31</v>
      </c>
      <c r="B9" s="67"/>
      <c r="C9" s="67" t="s">
        <v>213</v>
      </c>
      <c r="D9" s="67" t="s">
        <v>215</v>
      </c>
      <c r="E9" s="67" t="s">
        <v>259</v>
      </c>
      <c r="F9" s="112" t="s">
        <v>272</v>
      </c>
      <c r="G9" s="135"/>
      <c r="H9" s="132"/>
      <c r="I9" s="114" t="s">
        <v>154</v>
      </c>
      <c r="J9" s="116" t="s">
        <v>135</v>
      </c>
      <c r="K9" s="97" t="s">
        <v>5</v>
      </c>
      <c r="L9" s="97" t="s">
        <v>6</v>
      </c>
      <c r="M9" s="97" t="s">
        <v>30</v>
      </c>
      <c r="N9" s="122" t="s">
        <v>322</v>
      </c>
    </row>
    <row r="10" spans="1:14" ht="22.5" customHeight="1">
      <c r="A10" s="108" t="s">
        <v>94</v>
      </c>
      <c r="B10" s="67"/>
      <c r="C10" s="110" t="s">
        <v>9</v>
      </c>
      <c r="D10" s="110" t="s">
        <v>355</v>
      </c>
      <c r="E10" s="110" t="s">
        <v>126</v>
      </c>
      <c r="F10" s="110" t="s">
        <v>32</v>
      </c>
      <c r="G10" s="136"/>
      <c r="H10" s="132"/>
      <c r="I10" s="99" t="s">
        <v>6</v>
      </c>
      <c r="J10" s="117" t="s">
        <v>187</v>
      </c>
      <c r="K10" s="97"/>
      <c r="L10" s="97" t="s">
        <v>212</v>
      </c>
      <c r="M10" s="129"/>
      <c r="N10" s="122" t="s">
        <v>332</v>
      </c>
    </row>
    <row r="11" spans="1:14" ht="22.5" customHeight="1" thickBot="1">
      <c r="A11" s="137" t="s">
        <v>269</v>
      </c>
      <c r="B11" s="138"/>
      <c r="C11" s="139" t="s">
        <v>351</v>
      </c>
      <c r="D11" s="139" t="s">
        <v>371</v>
      </c>
      <c r="E11" s="139" t="s">
        <v>384</v>
      </c>
      <c r="F11" s="139" t="s">
        <v>396</v>
      </c>
      <c r="G11" s="140"/>
      <c r="H11" s="133"/>
      <c r="I11" s="100"/>
      <c r="J11" s="130"/>
      <c r="K11" s="96"/>
      <c r="L11" s="96"/>
      <c r="M11" s="96"/>
      <c r="N11" s="123" t="s">
        <v>88</v>
      </c>
    </row>
    <row r="12" spans="1:7" s="10" customFormat="1" ht="22.5" customHeight="1" thickBot="1">
      <c r="A12" s="141"/>
      <c r="B12" s="142"/>
      <c r="C12" s="142"/>
      <c r="D12" s="142"/>
      <c r="E12" s="142" t="s">
        <v>416</v>
      </c>
      <c r="F12" s="142"/>
      <c r="G12" s="143"/>
    </row>
    <row r="13" spans="1:11" s="10" customFormat="1" ht="22.5" customHeight="1">
      <c r="A13" s="29"/>
      <c r="J13" s="51"/>
      <c r="K13" s="14"/>
    </row>
    <row r="14" spans="10:12" s="10" customFormat="1" ht="22.5" customHeight="1">
      <c r="J14" s="165"/>
      <c r="K14" s="165"/>
      <c r="L14" s="165"/>
    </row>
    <row r="15" spans="1:12" s="10" customFormat="1" ht="22.5" customHeight="1">
      <c r="A15" s="29"/>
      <c r="B15" s="29"/>
      <c r="C15" s="47"/>
      <c r="D15" s="47"/>
      <c r="E15" s="47"/>
      <c r="F15" s="47"/>
      <c r="J15" s="14"/>
      <c r="K15" s="14"/>
      <c r="L15" s="14"/>
    </row>
    <row r="16" spans="1:12" s="10" customFormat="1" ht="22.5" customHeight="1">
      <c r="A16" s="29"/>
      <c r="B16" s="29"/>
      <c r="C16" s="52"/>
      <c r="D16" s="14"/>
      <c r="E16" s="14"/>
      <c r="F16" s="22"/>
      <c r="J16" s="14"/>
      <c r="K16" s="14"/>
      <c r="L16" s="22"/>
    </row>
    <row r="17" spans="1:12" s="10" customFormat="1" ht="22.5" customHeight="1">
      <c r="A17" s="29"/>
      <c r="B17" s="52"/>
      <c r="C17" s="50"/>
      <c r="D17" s="14"/>
      <c r="E17" s="14"/>
      <c r="F17" s="22"/>
      <c r="J17" s="14"/>
      <c r="K17" s="14"/>
      <c r="L17" s="22"/>
    </row>
    <row r="18" spans="1:13" s="10" customFormat="1" ht="22.5" customHeight="1">
      <c r="A18" s="29"/>
      <c r="B18" s="14"/>
      <c r="C18" s="50"/>
      <c r="D18" s="14"/>
      <c r="E18" s="14"/>
      <c r="F18" s="22"/>
      <c r="J18" s="14"/>
      <c r="K18" s="14"/>
      <c r="L18" s="22"/>
      <c r="M18" s="14"/>
    </row>
    <row r="19" spans="1:13" ht="22.5" customHeight="1">
      <c r="A19" s="22"/>
      <c r="B19" s="14"/>
      <c r="C19" s="50"/>
      <c r="D19" s="14"/>
      <c r="E19" s="14"/>
      <c r="F19" s="22"/>
      <c r="J19" s="14"/>
      <c r="K19" s="22"/>
      <c r="L19" s="14"/>
      <c r="M19" s="14"/>
    </row>
    <row r="20" spans="1:12" ht="12.75">
      <c r="A20" s="47"/>
      <c r="B20" s="22"/>
      <c r="C20" s="50"/>
      <c r="D20" s="14"/>
      <c r="E20" s="14"/>
      <c r="K20" s="22"/>
      <c r="L20" s="14"/>
    </row>
  </sheetData>
  <sheetProtection/>
  <mergeCells count="4">
    <mergeCell ref="A1:H1"/>
    <mergeCell ref="A2:G2"/>
    <mergeCell ref="J2:N2"/>
    <mergeCell ref="H2:I2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4">
    <tabColor theme="4" tint="0.39998000860214233"/>
  </sheetPr>
  <dimension ref="A1:G4"/>
  <sheetViews>
    <sheetView zoomScalePageLayoutView="0" workbookViewId="0" topLeftCell="A1">
      <selection activeCell="H19" sqref="H19"/>
    </sheetView>
  </sheetViews>
  <sheetFormatPr defaultColWidth="11.421875" defaultRowHeight="12.75"/>
  <sheetData>
    <row r="1" spans="1:7" ht="12.75">
      <c r="A1" s="12">
        <v>12</v>
      </c>
      <c r="B1" s="8">
        <v>13</v>
      </c>
      <c r="C1" s="8">
        <v>41</v>
      </c>
      <c r="D1" s="8">
        <v>51</v>
      </c>
      <c r="E1" s="8">
        <v>71</v>
      </c>
      <c r="F1" s="8">
        <v>16</v>
      </c>
      <c r="G1" s="8">
        <v>62</v>
      </c>
    </row>
    <row r="2" spans="1:7" ht="12.75">
      <c r="A2" s="12">
        <v>34</v>
      </c>
      <c r="B2" s="8">
        <v>24</v>
      </c>
      <c r="C2" s="8">
        <v>23</v>
      </c>
      <c r="D2" s="8">
        <v>72</v>
      </c>
      <c r="E2" s="8">
        <v>25</v>
      </c>
      <c r="F2" s="8">
        <v>54</v>
      </c>
      <c r="G2" s="8">
        <v>47</v>
      </c>
    </row>
    <row r="3" spans="1:7" ht="12.75">
      <c r="A3" s="12">
        <v>65</v>
      </c>
      <c r="B3" s="8">
        <v>57</v>
      </c>
      <c r="C3" s="8">
        <v>67</v>
      </c>
      <c r="D3" s="8">
        <v>36</v>
      </c>
      <c r="E3" s="8">
        <v>46</v>
      </c>
      <c r="F3" s="8">
        <v>73</v>
      </c>
      <c r="G3" s="8">
        <v>35</v>
      </c>
    </row>
    <row r="4" spans="1:7" ht="12.75">
      <c r="A4" s="12">
        <v>7</v>
      </c>
      <c r="B4" s="8">
        <v>6</v>
      </c>
      <c r="C4" s="8">
        <v>5</v>
      </c>
      <c r="D4" s="8">
        <v>4</v>
      </c>
      <c r="E4" s="8">
        <v>3</v>
      </c>
      <c r="F4" s="8">
        <v>2</v>
      </c>
      <c r="G4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0"/>
  <dimension ref="A1:E22"/>
  <sheetViews>
    <sheetView zoomScalePageLayoutView="0" workbookViewId="0" topLeftCell="A1">
      <selection activeCell="B22" sqref="B22"/>
    </sheetView>
  </sheetViews>
  <sheetFormatPr defaultColWidth="11.421875" defaultRowHeight="12.75"/>
  <cols>
    <col min="1" max="1" width="15.421875" style="0" bestFit="1" customWidth="1"/>
  </cols>
  <sheetData>
    <row r="1" spans="1:4" ht="12.75">
      <c r="A1" s="13" t="s">
        <v>58</v>
      </c>
      <c r="B1" t="s">
        <v>84</v>
      </c>
      <c r="C1">
        <v>5</v>
      </c>
      <c r="D1">
        <v>5</v>
      </c>
    </row>
    <row r="2" spans="1:3" ht="12.75">
      <c r="A2" s="13" t="s">
        <v>60</v>
      </c>
      <c r="B2" s="13" t="s">
        <v>85</v>
      </c>
      <c r="C2">
        <v>5</v>
      </c>
    </row>
    <row r="3" spans="1:4" ht="12.75">
      <c r="A3" s="13" t="s">
        <v>61</v>
      </c>
      <c r="B3" s="13" t="s">
        <v>85</v>
      </c>
      <c r="C3">
        <v>5</v>
      </c>
      <c r="D3">
        <v>4</v>
      </c>
    </row>
    <row r="4" spans="1:4" ht="12.75">
      <c r="A4" s="13" t="s">
        <v>62</v>
      </c>
      <c r="B4" t="s">
        <v>84</v>
      </c>
      <c r="C4">
        <v>5</v>
      </c>
      <c r="D4">
        <v>5</v>
      </c>
    </row>
    <row r="5" spans="1:3" ht="12.75">
      <c r="A5" s="13" t="s">
        <v>64</v>
      </c>
      <c r="B5" t="s">
        <v>85</v>
      </c>
      <c r="C5">
        <v>5</v>
      </c>
    </row>
    <row r="6" spans="1:2" ht="12.75">
      <c r="A6" s="13" t="s">
        <v>65</v>
      </c>
      <c r="B6" s="13" t="s">
        <v>87</v>
      </c>
    </row>
    <row r="7" spans="1:3" ht="12.75">
      <c r="A7" s="13" t="s">
        <v>66</v>
      </c>
      <c r="B7" t="s">
        <v>84</v>
      </c>
      <c r="C7">
        <v>5</v>
      </c>
    </row>
    <row r="8" spans="1:2" ht="12.75">
      <c r="A8" s="13" t="s">
        <v>67</v>
      </c>
      <c r="B8" s="13" t="s">
        <v>87</v>
      </c>
    </row>
    <row r="9" spans="1:2" ht="12.75">
      <c r="A9" s="13" t="s">
        <v>68</v>
      </c>
      <c r="B9" s="13" t="s">
        <v>86</v>
      </c>
    </row>
    <row r="10" spans="1:2" ht="12.75">
      <c r="A10" s="13" t="s">
        <v>72</v>
      </c>
      <c r="B10" s="13" t="s">
        <v>86</v>
      </c>
    </row>
    <row r="11" spans="1:4" ht="12.75">
      <c r="A11" s="13" t="s">
        <v>33</v>
      </c>
      <c r="B11" t="s">
        <v>84</v>
      </c>
      <c r="C11">
        <v>5</v>
      </c>
      <c r="D11">
        <v>4</v>
      </c>
    </row>
    <row r="12" spans="1:2" ht="12.75">
      <c r="A12" s="13" t="s">
        <v>73</v>
      </c>
      <c r="B12" s="13" t="s">
        <v>92</v>
      </c>
    </row>
    <row r="13" spans="1:3" ht="12.75">
      <c r="A13" s="13" t="s">
        <v>74</v>
      </c>
      <c r="B13" s="13" t="s">
        <v>84</v>
      </c>
      <c r="C13">
        <v>4</v>
      </c>
    </row>
    <row r="14" spans="1:2" ht="12.75">
      <c r="A14" s="13" t="s">
        <v>75</v>
      </c>
      <c r="B14" t="s">
        <v>86</v>
      </c>
    </row>
    <row r="15" spans="1:5" ht="12.75">
      <c r="A15" s="13" t="s">
        <v>76</v>
      </c>
      <c r="B15" s="13" t="s">
        <v>84</v>
      </c>
      <c r="C15">
        <v>5</v>
      </c>
      <c r="D15">
        <v>4</v>
      </c>
      <c r="E15">
        <v>4</v>
      </c>
    </row>
    <row r="16" spans="1:2" ht="12.75">
      <c r="A16" s="13" t="s">
        <v>77</v>
      </c>
      <c r="B16" s="13" t="s">
        <v>87</v>
      </c>
    </row>
    <row r="17" spans="1:3" ht="12.75">
      <c r="A17" s="13" t="s">
        <v>78</v>
      </c>
      <c r="B17" t="s">
        <v>84</v>
      </c>
      <c r="C17">
        <v>4</v>
      </c>
    </row>
    <row r="18" spans="1:2" ht="12.75">
      <c r="A18" s="13" t="s">
        <v>80</v>
      </c>
      <c r="B18" s="13" t="s">
        <v>86</v>
      </c>
    </row>
    <row r="19" spans="1:2" ht="12.75">
      <c r="A19" s="13" t="s">
        <v>81</v>
      </c>
      <c r="B19" t="s">
        <v>86</v>
      </c>
    </row>
    <row r="20" spans="1:3" ht="12.75">
      <c r="A20" s="13" t="s">
        <v>82</v>
      </c>
      <c r="B20" t="s">
        <v>84</v>
      </c>
      <c r="C20">
        <v>4</v>
      </c>
    </row>
    <row r="21" spans="1:2" ht="12.75">
      <c r="A21" s="13" t="s">
        <v>83</v>
      </c>
      <c r="B21" s="13" t="s">
        <v>86</v>
      </c>
    </row>
    <row r="22" spans="1:2" ht="12.75">
      <c r="A22" s="13" t="s">
        <v>91</v>
      </c>
      <c r="B22" s="1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theme="4" tint="-0.24997000396251678"/>
    <pageSetUpPr fitToPage="1"/>
  </sheetPr>
  <dimension ref="B1:Q27"/>
  <sheetViews>
    <sheetView zoomScale="115" zoomScaleNormal="115" zoomScalePageLayoutView="0" workbookViewId="0" topLeftCell="A1">
      <selection activeCell="R1" sqref="R1:AF16384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22.421875" style="1" customWidth="1"/>
    <col min="18" max="18" width="11.421875" style="1" customWidth="1"/>
    <col min="19" max="16384" width="11.421875" style="1" customWidth="1"/>
  </cols>
  <sheetData>
    <row r="1" spans="3:15" ht="20.25">
      <c r="C1" s="195" t="s">
        <v>261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10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spans="2:14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2.75">
      <c r="B4" s="2"/>
      <c r="C4" s="200" t="s">
        <v>34</v>
      </c>
      <c r="D4" s="201"/>
      <c r="E4" s="202" t="str">
        <f>Elite!E4</f>
        <v>8/10/2022 à 8h30</v>
      </c>
      <c r="F4" s="203"/>
      <c r="G4" s="2"/>
      <c r="H4" s="2"/>
      <c r="I4" s="2"/>
      <c r="J4" s="200" t="s">
        <v>35</v>
      </c>
      <c r="K4" s="201"/>
      <c r="L4" s="202" t="str">
        <f>Elite!L4</f>
        <v>8/10/2022 à 14h30</v>
      </c>
      <c r="M4" s="203"/>
      <c r="N4" s="2"/>
    </row>
    <row r="5" spans="2:17" ht="12.75">
      <c r="B5" s="3">
        <f>IF($D5="","",IF($D5&gt;$F5,3)+IF($D5=$F5,2,1))</f>
      </c>
      <c r="C5" s="30" t="str">
        <f>Q7</f>
        <v>Salins 3</v>
      </c>
      <c r="D5" s="46"/>
      <c r="E5" s="32">
        <f>Q12</f>
        <v>0</v>
      </c>
      <c r="F5" s="33"/>
      <c r="G5" s="3">
        <f>IF($F5="","",IF($F5&gt;$D5,3)+IF($F5=$D5,2,1))</f>
      </c>
      <c r="H5" s="2"/>
      <c r="I5" s="3">
        <f>IF(K5="","",IF(K5&gt;M5,3)+IF(K5=M5,2,1))</f>
      </c>
      <c r="J5" s="30">
        <f>Q12</f>
        <v>0</v>
      </c>
      <c r="K5" s="31"/>
      <c r="L5" s="32" t="str">
        <f>Q8</f>
        <v>PCHS 1</v>
      </c>
      <c r="M5" s="33"/>
      <c r="N5" s="3">
        <f>IF(M5="","",IF(M5&gt;K5,3)+IF(M5=K5,2,1))</f>
      </c>
      <c r="Q5" s="194" t="s">
        <v>41</v>
      </c>
    </row>
    <row r="6" spans="2:17" ht="12.75">
      <c r="B6" s="3">
        <f>IF(D6="","",IF(D6&gt;F6,3)+IF(D6=F6,2,1))</f>
      </c>
      <c r="C6" s="30" t="str">
        <f>Q8</f>
        <v>PCHS 1</v>
      </c>
      <c r="D6" s="31"/>
      <c r="E6" s="32" t="str">
        <f>Q11</f>
        <v>Clairvaux</v>
      </c>
      <c r="F6" s="33"/>
      <c r="G6" s="3">
        <f>IF($F6="","",IF($F6&gt;$D6,3)+IF($F6=$D6,2,1))</f>
      </c>
      <c r="H6" s="2"/>
      <c r="I6" s="3">
        <f>IF(K6="","",IF(K6&gt;M6,3)+IF(K6=M6,2,1))</f>
      </c>
      <c r="J6" s="30" t="str">
        <f>Q9</f>
        <v>Sportivement pétanque</v>
      </c>
      <c r="K6" s="31"/>
      <c r="L6" s="32" t="str">
        <f>Q7</f>
        <v>Salins 3</v>
      </c>
      <c r="M6" s="33"/>
      <c r="N6" s="3">
        <f>IF(M6="","",IF(M6&gt;K6,3)+IF(M6=K6,2,1))</f>
      </c>
      <c r="Q6" s="194"/>
    </row>
    <row r="7" spans="2:17" ht="12.75">
      <c r="B7" s="3">
        <f>IF(D7="","",IF(D7&gt;F7,3)+IF(D7=F7,2,1))</f>
      </c>
      <c r="C7" s="34" t="str">
        <f>Q10</f>
        <v>Champagnole 1</v>
      </c>
      <c r="D7" s="35"/>
      <c r="E7" s="36" t="str">
        <f>Q9</f>
        <v>Sportivement pétanque</v>
      </c>
      <c r="F7" s="37"/>
      <c r="G7" s="3">
        <f>IF(F7="","",IF(F7&gt;D7,3)+IF(F7=D7,2,1))</f>
      </c>
      <c r="H7" s="2"/>
      <c r="I7" s="3">
        <f>IF(K7="","",IF(K7&gt;M7,3)+IF(K7=M7,2,1))</f>
      </c>
      <c r="J7" s="34" t="str">
        <f>Q11</f>
        <v>Clairvaux</v>
      </c>
      <c r="K7" s="35"/>
      <c r="L7" s="36" t="str">
        <f>Q10</f>
        <v>Champagnole 1</v>
      </c>
      <c r="M7" s="37"/>
      <c r="N7" s="3">
        <f>IF(M7="","",IF(M7&gt;K7,3)+IF(M7=K7,2,1))</f>
      </c>
      <c r="P7" s="21">
        <v>1</v>
      </c>
      <c r="Q7" s="4" t="str">
        <f>'liste équipes'!B4</f>
        <v>Salins 3</v>
      </c>
    </row>
    <row r="8" spans="2:17" ht="12.75">
      <c r="B8" s="3">
        <f>IF(D8="","",IF(D8&gt;F8,3)+IF(D8=F8,2,1))</f>
      </c>
      <c r="C8" s="27"/>
      <c r="D8" s="3"/>
      <c r="E8" s="27"/>
      <c r="F8" s="3"/>
      <c r="G8" s="3">
        <f>IF(F8="","",IF(F8&gt;D8,3)+IF(F8=D8,2,1))</f>
      </c>
      <c r="H8" s="2"/>
      <c r="I8" s="3">
        <f>IF(K8="","",IF(K8&gt;M8,3)+IF(K8=M8,2,1))</f>
      </c>
      <c r="J8" s="27"/>
      <c r="K8" s="3"/>
      <c r="L8" s="27"/>
      <c r="M8" s="3"/>
      <c r="N8" s="3">
        <f>IF(M8="","",IF(M8&gt;K8,3)+IF(M8=K8,2,1))</f>
      </c>
      <c r="P8" s="21">
        <v>2</v>
      </c>
      <c r="Q8" s="4" t="str">
        <f>'liste équipes'!B5</f>
        <v>PCHS 1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1">
        <v>3</v>
      </c>
      <c r="Q9" s="4" t="str">
        <f>'liste équipes'!B6</f>
        <v>Sportivement pétanque</v>
      </c>
    </row>
    <row r="10" spans="2:17" ht="12.75">
      <c r="B10" s="2"/>
      <c r="C10" s="200" t="s">
        <v>36</v>
      </c>
      <c r="D10" s="201"/>
      <c r="E10" s="202" t="str">
        <f>Elite!E16</f>
        <v>22/10/2022 à 14h30</v>
      </c>
      <c r="F10" s="203"/>
      <c r="G10" s="2"/>
      <c r="H10" s="2"/>
      <c r="I10" s="2"/>
      <c r="J10" s="200" t="s">
        <v>37</v>
      </c>
      <c r="K10" s="201"/>
      <c r="L10" s="202" t="str">
        <f>Elite!L16</f>
        <v>23/10/2022 à 8h30</v>
      </c>
      <c r="M10" s="203"/>
      <c r="N10" s="2"/>
      <c r="P10" s="21">
        <v>4</v>
      </c>
      <c r="Q10" s="4" t="str">
        <f>'liste équipes'!B7</f>
        <v>Champagnole 1</v>
      </c>
    </row>
    <row r="11" spans="2:17" ht="12.75">
      <c r="B11" s="3">
        <f>IF($D11="","",IF($D11&gt;$F11,3)+IF($D11=$F11,2,1))</f>
      </c>
      <c r="C11" s="43" t="str">
        <f>Q9</f>
        <v>Sportivement pétanque</v>
      </c>
      <c r="D11" s="31"/>
      <c r="E11" s="44">
        <f>'liste équipes'!B9</f>
        <v>0</v>
      </c>
      <c r="F11" s="33"/>
      <c r="G11" s="3">
        <f>IF($F11="","",IF($F11&gt;$D11,3)+IF($F11=$D11,2,1))</f>
      </c>
      <c r="H11" s="2"/>
      <c r="I11" s="3">
        <f>IF(K11="","",IF(K11&gt;M11,3)+IF(K11=M11,2,1))</f>
      </c>
      <c r="J11" s="30">
        <f>Q12</f>
        <v>0</v>
      </c>
      <c r="K11" s="31"/>
      <c r="L11" s="32" t="str">
        <f>Q10</f>
        <v>Champagnole 1</v>
      </c>
      <c r="M11" s="33"/>
      <c r="N11" s="3">
        <f>IF(M11="","",IF(M11&gt;K11,3)+IF(M11=K11,2,1))</f>
      </c>
      <c r="P11" s="21">
        <v>5</v>
      </c>
      <c r="Q11" s="4" t="str">
        <f>'liste équipes'!B8</f>
        <v>Clairvaux</v>
      </c>
    </row>
    <row r="12" spans="2:17" ht="12.75">
      <c r="B12" s="3">
        <f>IF(D12="","",IF(D12&gt;F12,3)+IF(D12=F12,2,1))</f>
      </c>
      <c r="C12" s="30" t="str">
        <f>Q10</f>
        <v>Champagnole 1</v>
      </c>
      <c r="D12" s="31"/>
      <c r="E12" s="44" t="str">
        <f>Q8</f>
        <v>PCHS 1</v>
      </c>
      <c r="F12" s="33"/>
      <c r="G12" s="3">
        <f>IF(F12="","",IF(F12&gt;D12,3)+IF(F12=D12,2,1))</f>
      </c>
      <c r="H12" s="2"/>
      <c r="I12" s="3">
        <f>IF(K12="","",IF(K12&gt;M12,3)+IF(K12=M12,2,1))</f>
      </c>
      <c r="J12" s="30" t="str">
        <f>Q11</f>
        <v>Clairvaux</v>
      </c>
      <c r="K12" s="31"/>
      <c r="L12" s="32" t="str">
        <f>Q9</f>
        <v>Sportivement pétanque</v>
      </c>
      <c r="M12" s="33"/>
      <c r="N12" s="3">
        <f>IF(M12="","",IF(M12&gt;K12,3)+IF(M12=K12,2,1))</f>
      </c>
      <c r="P12" s="21">
        <v>6</v>
      </c>
      <c r="Q12" s="4">
        <f>'liste équipes'!B9</f>
        <v>0</v>
      </c>
    </row>
    <row r="13" spans="2:17" ht="12.75">
      <c r="B13" s="3">
        <f>IF(D13="","",IF(D13&gt;F13,3)+IF(D13=F13,2,1))</f>
      </c>
      <c r="C13" s="34" t="str">
        <f>Q7</f>
        <v>Salins 3</v>
      </c>
      <c r="D13" s="35"/>
      <c r="E13" s="36" t="str">
        <f>Q11</f>
        <v>Clairvaux</v>
      </c>
      <c r="F13" s="37"/>
      <c r="G13" s="3">
        <f>IF(F13="","",IF(F13&gt;D13,3)+IF(F13=D13,2,1))</f>
      </c>
      <c r="H13" s="2"/>
      <c r="I13" s="3">
        <f>IF(K13="","",IF(K13&gt;M13,3)+IF(K13=M13,2,1))</f>
      </c>
      <c r="J13" s="34" t="str">
        <f>Q8</f>
        <v>PCHS 1</v>
      </c>
      <c r="K13" s="35"/>
      <c r="L13" s="36" t="str">
        <f>Q7</f>
        <v>Salins 3</v>
      </c>
      <c r="M13" s="37"/>
      <c r="N13" s="3">
        <f>IF(M13="","",IF(M13&gt;K13,3)+IF(M13=K13,2,1))</f>
      </c>
      <c r="P13" s="21">
        <v>7</v>
      </c>
      <c r="Q13" s="4">
        <f>'liste équipes'!B10</f>
        <v>0</v>
      </c>
    </row>
    <row r="14" spans="2:17" ht="12.75">
      <c r="B14" s="3">
        <f>IF(D14="","",IF(D14&gt;F14,3)+IF(D14=F14,2,1))</f>
      </c>
      <c r="C14" s="27"/>
      <c r="D14" s="3"/>
      <c r="E14" s="27"/>
      <c r="F14" s="3"/>
      <c r="G14" s="3">
        <f>IF(F14="","",IF(F14&gt;D14,3)+IF(F14=D14,2,1))</f>
      </c>
      <c r="H14" s="2"/>
      <c r="I14" s="3">
        <f>IF(K14="","",IF(K14&gt;M14,3)+IF(K14=M14,2,1))</f>
      </c>
      <c r="J14" s="42"/>
      <c r="K14" s="3"/>
      <c r="L14" s="27"/>
      <c r="M14" s="3"/>
      <c r="N14" s="3">
        <f>IF(M14="","",IF(M14&gt;K14,3)+IF(M14=K14,2,1))</f>
      </c>
      <c r="P14" s="21">
        <v>8</v>
      </c>
      <c r="Q14" s="4">
        <f>'liste équipes'!B11</f>
        <v>0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O15" s="22"/>
      <c r="P15" s="22"/>
      <c r="Q15" s="22"/>
    </row>
    <row r="16" spans="2:17" ht="12.75">
      <c r="B16" s="2"/>
      <c r="C16" s="200" t="s">
        <v>38</v>
      </c>
      <c r="D16" s="201"/>
      <c r="E16" s="202" t="str">
        <f>Elite!E22</f>
        <v>23/10/2022 à 14h30</v>
      </c>
      <c r="F16" s="203"/>
      <c r="G16" s="3"/>
      <c r="H16" s="2"/>
      <c r="I16" s="2"/>
      <c r="J16" s="204"/>
      <c r="K16" s="204"/>
      <c r="L16" s="205"/>
      <c r="M16" s="206"/>
      <c r="N16" s="3"/>
      <c r="O16" s="22"/>
      <c r="P16" s="22"/>
      <c r="Q16" s="22"/>
    </row>
    <row r="17" spans="2:17" ht="12.75">
      <c r="B17" s="3">
        <f>IF($D17="","",IF($D17&gt;$F17,3)+IF($D17=$F17,2,1))</f>
      </c>
      <c r="C17" s="30" t="str">
        <f>Q11</f>
        <v>Clairvaux</v>
      </c>
      <c r="D17" s="31"/>
      <c r="E17" s="32">
        <f>Q12</f>
        <v>0</v>
      </c>
      <c r="F17" s="33"/>
      <c r="G17" s="3">
        <f>IF($F17="","",IF($F17&gt;$D17,3)+IF($F17=$D17,2,1))</f>
      </c>
      <c r="H17" s="2"/>
      <c r="I17" s="3">
        <f>IF(K17="","",IF(K17&gt;M17,3)+IF(K17=M17,2,1))</f>
      </c>
      <c r="J17" s="27"/>
      <c r="K17" s="3"/>
      <c r="L17" s="27"/>
      <c r="M17" s="3"/>
      <c r="N17" s="3">
        <f>IF(M17="","",IF(M17&gt;K17,3)+IF(M17=K17,2,1))</f>
      </c>
      <c r="O17" s="22"/>
      <c r="P17" s="22"/>
      <c r="Q17" s="47"/>
    </row>
    <row r="18" spans="2:17" ht="12.75">
      <c r="B18" s="3">
        <f>IF(D18="","",IF(D18&gt;F18,3)+IF(D18=F18,2,1))</f>
      </c>
      <c r="C18" s="30" t="str">
        <f>Q7</f>
        <v>Salins 3</v>
      </c>
      <c r="D18" s="31"/>
      <c r="E18" s="32" t="str">
        <f>Q10</f>
        <v>Champagnole 1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27"/>
      <c r="K18" s="3"/>
      <c r="L18" s="27"/>
      <c r="M18" s="3"/>
      <c r="N18" s="3">
        <f>IF(M18="","",IF(M18&gt;K18,3)+IF(M18=K18,2,1))</f>
      </c>
      <c r="O18" s="22"/>
      <c r="P18" s="22"/>
      <c r="Q18" s="47"/>
    </row>
    <row r="19" spans="2:17" ht="12.75">
      <c r="B19" s="3">
        <f>IF(D19="","",IF(D19&gt;F19,3)+IF(D19=F19,2,1))</f>
      </c>
      <c r="C19" s="34" t="str">
        <f>Q9</f>
        <v>Sportivement pétanque</v>
      </c>
      <c r="D19" s="35"/>
      <c r="E19" s="36" t="str">
        <f>Q8</f>
        <v>PCHS 1</v>
      </c>
      <c r="F19" s="37"/>
      <c r="G19" s="3">
        <f>IF(F19="","",IF(F19&gt;D19,3)+IF(F19=D19,2,1))</f>
      </c>
      <c r="H19" s="2"/>
      <c r="I19" s="3">
        <f>IF(K19="","",IF(K19&gt;M19,3)+IF(K19=M19,2,1))</f>
      </c>
      <c r="J19" s="27"/>
      <c r="K19" s="3"/>
      <c r="L19" s="27"/>
      <c r="M19" s="3"/>
      <c r="N19" s="3">
        <f>IF(M19="","",IF(M19&gt;K19,3)+IF(M19=K19,2,1))</f>
      </c>
      <c r="O19" s="22"/>
      <c r="P19" s="22"/>
      <c r="Q19" s="47"/>
    </row>
    <row r="20" spans="2:17" ht="12.75">
      <c r="B20" s="3"/>
      <c r="C20" s="22"/>
      <c r="D20" s="22"/>
      <c r="E20" s="47"/>
      <c r="F20" s="22"/>
      <c r="G20" s="22"/>
      <c r="Q20" s="47"/>
    </row>
    <row r="21" spans="2:17" ht="12.75">
      <c r="B21" s="3"/>
      <c r="E21" s="47"/>
      <c r="K21" s="15"/>
      <c r="L21" s="22"/>
      <c r="M21" s="22"/>
      <c r="Q21" s="47"/>
    </row>
    <row r="22" spans="2:5" ht="12.75">
      <c r="B22" s="3"/>
      <c r="E22" s="47"/>
    </row>
    <row r="23" spans="2:5" ht="12.75">
      <c r="B23" s="3"/>
      <c r="E23" s="47"/>
    </row>
    <row r="24" ht="13.5" customHeight="1">
      <c r="B24" s="3"/>
    </row>
    <row r="25" ht="12.75">
      <c r="B25" s="3"/>
    </row>
    <row r="26" ht="12.75">
      <c r="B26" s="3"/>
    </row>
    <row r="27" ht="12.75">
      <c r="B27" s="3"/>
    </row>
  </sheetData>
  <sheetProtection selectLockedCells="1" selectUnlockedCells="1"/>
  <mergeCells count="15">
    <mergeCell ref="E16:F16"/>
    <mergeCell ref="C16:D16"/>
    <mergeCell ref="L4:M4"/>
    <mergeCell ref="C2:L2"/>
    <mergeCell ref="J4:K4"/>
    <mergeCell ref="J16:K16"/>
    <mergeCell ref="L10:M10"/>
    <mergeCell ref="L16:M16"/>
    <mergeCell ref="Q5:Q6"/>
    <mergeCell ref="C1:O1"/>
    <mergeCell ref="C10:D10"/>
    <mergeCell ref="E10:F10"/>
    <mergeCell ref="J10:K10"/>
    <mergeCell ref="C4:D4"/>
    <mergeCell ref="E4:F4"/>
  </mergeCells>
  <conditionalFormatting sqref="M1:O3 F1:H3 F28:H65536 M28:O65536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D28:D65536 K28:K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conditionalFormatting sqref="C21:C27">
    <cfRule type="cellIs" priority="34" dxfId="2" operator="greaterThan" stopIfTrue="1">
      <formula>Honneur!#REF!</formula>
    </cfRule>
    <cfRule type="cellIs" priority="35" dxfId="1" operator="lessThan" stopIfTrue="1">
      <formula>Honneur!#REF!</formula>
    </cfRule>
    <cfRule type="cellIs" priority="36" dxfId="0" operator="equal" stopIfTrue="1">
      <formula>Honneur!#REF!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4" tint="0.39998000860214233"/>
    <pageSetUpPr fitToPage="1"/>
  </sheetPr>
  <dimension ref="B1:Q31"/>
  <sheetViews>
    <sheetView zoomScale="120" zoomScaleNormal="120" zoomScalePageLayoutView="0" workbookViewId="0" topLeftCell="A3">
      <selection activeCell="J27" sqref="J27"/>
    </sheetView>
  </sheetViews>
  <sheetFormatPr defaultColWidth="11.421875" defaultRowHeight="12.75"/>
  <cols>
    <col min="1" max="1" width="2.28125" style="16" customWidth="1"/>
    <col min="2" max="2" width="4.140625" style="16" customWidth="1"/>
    <col min="3" max="3" width="15.7109375" style="16" customWidth="1"/>
    <col min="4" max="4" width="4.7109375" style="16" customWidth="1"/>
    <col min="5" max="5" width="15.7109375" style="16" customWidth="1"/>
    <col min="6" max="6" width="4.57421875" style="16" customWidth="1"/>
    <col min="7" max="7" width="2.57421875" style="16" customWidth="1"/>
    <col min="8" max="8" width="2.421875" style="16" customWidth="1"/>
    <col min="9" max="9" width="3.00390625" style="16" customWidth="1"/>
    <col min="10" max="10" width="15.7109375" style="16" customWidth="1"/>
    <col min="11" max="11" width="4.7109375" style="16" customWidth="1"/>
    <col min="12" max="12" width="15.7109375" style="16" customWidth="1"/>
    <col min="13" max="13" width="4.28125" style="16" customWidth="1"/>
    <col min="14" max="14" width="5.140625" style="16" customWidth="1"/>
    <col min="15" max="15" width="2.28125" style="16" customWidth="1"/>
    <col min="16" max="16" width="3.7109375" style="16" customWidth="1"/>
    <col min="17" max="17" width="14.28125" style="16" customWidth="1"/>
    <col min="18" max="18" width="11.421875" style="16" customWidth="1"/>
    <col min="19" max="16384" width="11.421875" style="16" customWidth="1"/>
  </cols>
  <sheetData>
    <row r="1" spans="3:15" ht="20.25">
      <c r="C1" s="209" t="str">
        <f>Honneur!C1</f>
        <v>Championnat Des Clubs - Année 2022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3:15" ht="20.25" customHeight="1">
      <c r="C2" s="209" t="s">
        <v>43</v>
      </c>
      <c r="D2" s="209"/>
      <c r="E2" s="209"/>
      <c r="F2" s="209"/>
      <c r="G2" s="209"/>
      <c r="H2" s="209"/>
      <c r="I2" s="209"/>
      <c r="J2" s="209"/>
      <c r="K2" s="209"/>
      <c r="L2" s="209"/>
      <c r="M2" s="24"/>
      <c r="N2" s="24"/>
      <c r="O2" s="24"/>
    </row>
    <row r="3" ht="15" customHeight="1"/>
    <row r="4" spans="2:17" ht="12.75">
      <c r="B4" s="70"/>
      <c r="C4" s="196" t="s">
        <v>34</v>
      </c>
      <c r="D4" s="197"/>
      <c r="E4" s="198">
        <v>44701</v>
      </c>
      <c r="F4" s="199"/>
      <c r="G4" s="70"/>
      <c r="H4" s="70"/>
      <c r="I4" s="70"/>
      <c r="J4" s="196" t="s">
        <v>35</v>
      </c>
      <c r="K4" s="197"/>
      <c r="L4" s="198">
        <v>44708</v>
      </c>
      <c r="M4" s="199"/>
      <c r="N4" s="70"/>
      <c r="P4" s="17"/>
      <c r="Q4" s="17"/>
    </row>
    <row r="5" spans="2:17" ht="12.75">
      <c r="B5" s="71">
        <f>IF($D5="","",IF($D5&gt;$F5,3)+IF($D5=$F5,2,1))</f>
      </c>
      <c r="C5" s="72" t="str">
        <f>Q7</f>
        <v>Mont sous Vaudrey 3</v>
      </c>
      <c r="D5" s="73"/>
      <c r="E5" s="74" t="str">
        <f>Q8</f>
        <v>Gouriboule</v>
      </c>
      <c r="F5" s="75"/>
      <c r="G5" s="71">
        <f>IF(F5="","",IF(F5&gt;D5,3)+IF(F5=D5,2,1))</f>
      </c>
      <c r="H5" s="70"/>
      <c r="I5" s="71">
        <f aca="true" t="shared" si="0" ref="I5:I14">IF(K5="","",IF(K5&gt;M5,3)+IF(K5=M5,2,1))</f>
      </c>
      <c r="J5" s="72" t="str">
        <f>Q7</f>
        <v>Mont sous Vaudrey 3</v>
      </c>
      <c r="K5" s="73"/>
      <c r="L5" s="74" t="str">
        <f>Q9</f>
        <v>Champagnole 2</v>
      </c>
      <c r="M5" s="75"/>
      <c r="N5" s="71">
        <f aca="true" t="shared" si="1" ref="N5:N14">IF(M5="","",IF(M5&gt;K5,3)+IF(M5=K5,2,1))</f>
      </c>
      <c r="Q5" s="207" t="s">
        <v>41</v>
      </c>
    </row>
    <row r="6" spans="2:17" ht="12.75">
      <c r="B6" s="71">
        <f>IF(D6="","",IF(D6&gt;F6,3)+IF(D6=F6,2,1))</f>
      </c>
      <c r="C6" s="76" t="str">
        <f>Q9</f>
        <v>Champagnole 2</v>
      </c>
      <c r="D6" s="77"/>
      <c r="E6" s="78" t="str">
        <f>Q10</f>
        <v>Salins</v>
      </c>
      <c r="F6" s="79"/>
      <c r="G6" s="71">
        <f>IF(F6="","",IF(F6&gt;D6,3)+IF(F6=D6,2,1))</f>
      </c>
      <c r="H6" s="70"/>
      <c r="I6" s="71">
        <f t="shared" si="0"/>
      </c>
      <c r="J6" s="76" t="str">
        <f>Q8</f>
        <v>Gouriboule</v>
      </c>
      <c r="K6" s="77"/>
      <c r="L6" s="78" t="str">
        <f>Q10</f>
        <v>Salins</v>
      </c>
      <c r="M6" s="79"/>
      <c r="N6" s="71">
        <f t="shared" si="1"/>
      </c>
      <c r="Q6" s="208"/>
    </row>
    <row r="7" spans="2:17" ht="12.75">
      <c r="B7" s="71">
        <f>IF(D7="","",IF(D7&gt;F7,3)+IF(D7=F7,2,1))</f>
      </c>
      <c r="C7" s="76" t="str">
        <f>Q12</f>
        <v>Arbois</v>
      </c>
      <c r="D7" s="77"/>
      <c r="E7" s="78" t="str">
        <f>Q11</f>
        <v>Ney Pétanque</v>
      </c>
      <c r="F7" s="79"/>
      <c r="G7" s="71">
        <f>IF(F7="","",IF(F7&gt;D7,3)+IF(F7=D7,2,1))</f>
      </c>
      <c r="H7" s="70"/>
      <c r="I7" s="71">
        <f t="shared" si="0"/>
      </c>
      <c r="J7" s="76" t="str">
        <f>Q11</f>
        <v>Ney Pétanque</v>
      </c>
      <c r="K7" s="77"/>
      <c r="L7" s="78" t="str">
        <f>Q13</f>
        <v>Poligny</v>
      </c>
      <c r="M7" s="79"/>
      <c r="N7" s="71">
        <f t="shared" si="1"/>
      </c>
      <c r="P7" s="25">
        <v>1</v>
      </c>
      <c r="Q7" s="26" t="str">
        <f>'liste équipes'!C4</f>
        <v>Mont sous Vaudrey 3</v>
      </c>
    </row>
    <row r="8" spans="2:17" ht="12.75">
      <c r="B8" s="71">
        <f>IF(D8="","",IF(D8&gt;F8,3)+IF(D8=F8,2,1))</f>
      </c>
      <c r="C8" s="80" t="str">
        <f>Q14</f>
        <v>Champvans 3</v>
      </c>
      <c r="D8" s="81"/>
      <c r="E8" s="82" t="str">
        <f>Q13</f>
        <v>Poligny</v>
      </c>
      <c r="F8" s="83"/>
      <c r="G8" s="71">
        <f>IF(F8="","",IF(F8&gt;D8,3)+IF(F8=D8,2,1))</f>
      </c>
      <c r="H8" s="70"/>
      <c r="I8" s="71">
        <f t="shared" si="0"/>
      </c>
      <c r="J8" s="80" t="str">
        <f>Q14</f>
        <v>Champvans 3</v>
      </c>
      <c r="K8" s="81"/>
      <c r="L8" s="82" t="str">
        <f>Q12</f>
        <v>Arbois</v>
      </c>
      <c r="M8" s="83"/>
      <c r="N8" s="71">
        <f t="shared" si="1"/>
      </c>
      <c r="P8" s="25">
        <v>2</v>
      </c>
      <c r="Q8" s="26" t="str">
        <f>'liste équipes'!C5</f>
        <v>Gouriboule</v>
      </c>
    </row>
    <row r="9" spans="2:17" ht="12.75">
      <c r="B9" s="70"/>
      <c r="C9" s="70"/>
      <c r="D9" s="70"/>
      <c r="E9" s="70"/>
      <c r="F9" s="70"/>
      <c r="G9" s="70"/>
      <c r="H9" s="70"/>
      <c r="I9" s="71">
        <f t="shared" si="0"/>
      </c>
      <c r="J9" s="70"/>
      <c r="K9" s="70"/>
      <c r="L9" s="70"/>
      <c r="M9" s="70"/>
      <c r="N9" s="71">
        <f t="shared" si="1"/>
      </c>
      <c r="P9" s="25">
        <v>3</v>
      </c>
      <c r="Q9" s="26" t="str">
        <f>'liste équipes'!C6</f>
        <v>Champagnole 2</v>
      </c>
    </row>
    <row r="10" spans="2:17" ht="12.75">
      <c r="B10" s="70"/>
      <c r="C10" s="196" t="s">
        <v>36</v>
      </c>
      <c r="D10" s="197"/>
      <c r="E10" s="198">
        <v>44715</v>
      </c>
      <c r="F10" s="199"/>
      <c r="G10" s="70"/>
      <c r="H10" s="70"/>
      <c r="I10" s="71">
        <f t="shared" si="0"/>
      </c>
      <c r="J10" s="196" t="s">
        <v>37</v>
      </c>
      <c r="K10" s="197"/>
      <c r="L10" s="198">
        <v>44750</v>
      </c>
      <c r="M10" s="199"/>
      <c r="N10" s="71">
        <f t="shared" si="1"/>
      </c>
      <c r="P10" s="25">
        <v>4</v>
      </c>
      <c r="Q10" s="26" t="str">
        <f>'liste équipes'!C7</f>
        <v>Salins</v>
      </c>
    </row>
    <row r="11" spans="2:17" ht="12.75">
      <c r="B11" s="71">
        <f>IF($D11="","",IF($D11&gt;$F11,3)+IF($D11=$F11,2,1))</f>
      </c>
      <c r="C11" s="72" t="str">
        <f>Q10</f>
        <v>Salins</v>
      </c>
      <c r="D11" s="73"/>
      <c r="E11" s="74" t="str">
        <f>Q7</f>
        <v>Mont sous Vaudrey 3</v>
      </c>
      <c r="F11" s="75"/>
      <c r="G11" s="71">
        <f>IF($F11="","",IF($F11&gt;$D11,3)+IF($F11=$D11,2,1))</f>
      </c>
      <c r="H11" s="70"/>
      <c r="I11" s="71">
        <f t="shared" si="0"/>
      </c>
      <c r="J11" s="72" t="str">
        <f>Q11</f>
        <v>Ney Pétanque</v>
      </c>
      <c r="K11" s="73"/>
      <c r="L11" s="74" t="str">
        <f>Q7</f>
        <v>Mont sous Vaudrey 3</v>
      </c>
      <c r="M11" s="75"/>
      <c r="N11" s="71">
        <f t="shared" si="1"/>
      </c>
      <c r="P11" s="25">
        <v>5</v>
      </c>
      <c r="Q11" s="26" t="str">
        <f>'liste équipes'!C8</f>
        <v>Ney Pétanque</v>
      </c>
    </row>
    <row r="12" spans="2:17" ht="12.75">
      <c r="B12" s="71">
        <f>IF(D12="","",IF(D12&gt;F12,3)+IF(D12=F12,2,1))</f>
      </c>
      <c r="C12" s="76" t="str">
        <f>Q8</f>
        <v>Gouriboule</v>
      </c>
      <c r="D12" s="77"/>
      <c r="E12" s="78" t="str">
        <f>Q9</f>
        <v>Champagnole 2</v>
      </c>
      <c r="F12" s="79"/>
      <c r="G12" s="71">
        <f>IF(F12="","",IF(F12&gt;D12,3)+IF(F12=D12,2,1))</f>
      </c>
      <c r="H12" s="70"/>
      <c r="I12" s="71">
        <f t="shared" si="0"/>
      </c>
      <c r="J12" s="76" t="str">
        <f>Q13</f>
        <v>Poligny</v>
      </c>
      <c r="K12" s="77"/>
      <c r="L12" s="78" t="str">
        <f>Q8</f>
        <v>Gouriboule</v>
      </c>
      <c r="M12" s="79"/>
      <c r="N12" s="71">
        <f t="shared" si="1"/>
      </c>
      <c r="P12" s="25">
        <v>6</v>
      </c>
      <c r="Q12" s="26" t="str">
        <f>'liste équipes'!C9</f>
        <v>Arbois</v>
      </c>
    </row>
    <row r="13" spans="2:17" ht="12.75">
      <c r="B13" s="71">
        <f>IF(D13="","",IF(D13&gt;F13,3)+IF(D13=F13,2,1))</f>
      </c>
      <c r="C13" s="76" t="str">
        <f>Q12</f>
        <v>Arbois</v>
      </c>
      <c r="D13" s="77"/>
      <c r="E13" s="78" t="str">
        <f>Q13</f>
        <v>Poligny</v>
      </c>
      <c r="F13" s="79"/>
      <c r="G13" s="71">
        <f>IF(F13="","",IF(F13&gt;D13,3)+IF(F13=D13,2,1))</f>
      </c>
      <c r="H13" s="70"/>
      <c r="I13" s="71">
        <f t="shared" si="0"/>
      </c>
      <c r="J13" s="76" t="str">
        <f>Q9</f>
        <v>Champagnole 2</v>
      </c>
      <c r="K13" s="77"/>
      <c r="L13" s="78" t="str">
        <f>Q12</f>
        <v>Arbois</v>
      </c>
      <c r="M13" s="79"/>
      <c r="N13" s="71">
        <f t="shared" si="1"/>
      </c>
      <c r="P13" s="25">
        <v>7</v>
      </c>
      <c r="Q13" s="26" t="str">
        <f>'liste équipes'!C10</f>
        <v>Poligny</v>
      </c>
    </row>
    <row r="14" spans="2:17" ht="12.75">
      <c r="B14" s="71">
        <f>IF(D14="","",IF(D14&gt;F14,3)+IF(D14=F14,2,1))</f>
      </c>
      <c r="C14" s="80" t="str">
        <f>Q11</f>
        <v>Ney Pétanque</v>
      </c>
      <c r="D14" s="81"/>
      <c r="E14" s="82" t="str">
        <f>Q14</f>
        <v>Champvans 3</v>
      </c>
      <c r="F14" s="83"/>
      <c r="G14" s="71">
        <f>IF(F14="","",IF(F14&gt;D14,3)+IF(F14=D14,2,1))</f>
      </c>
      <c r="H14" s="70"/>
      <c r="I14" s="71">
        <f t="shared" si="0"/>
      </c>
      <c r="J14" s="80" t="str">
        <f>Q10</f>
        <v>Salins</v>
      </c>
      <c r="K14" s="81"/>
      <c r="L14" s="82" t="str">
        <f>Q14</f>
        <v>Champvans 3</v>
      </c>
      <c r="M14" s="83"/>
      <c r="N14" s="71">
        <f t="shared" si="1"/>
      </c>
      <c r="P14" s="25">
        <v>8</v>
      </c>
      <c r="Q14" s="26" t="str">
        <f>'liste équipes'!C11</f>
        <v>Champvans 3</v>
      </c>
    </row>
    <row r="15" spans="2:17" ht="12.75">
      <c r="B15" s="71"/>
      <c r="C15" s="84"/>
      <c r="D15" s="71"/>
      <c r="E15" s="84"/>
      <c r="F15" s="71"/>
      <c r="G15" s="71"/>
      <c r="H15" s="70"/>
      <c r="I15" s="71"/>
      <c r="J15" s="84"/>
      <c r="K15" s="71"/>
      <c r="L15" s="84"/>
      <c r="M15" s="71"/>
      <c r="N15" s="71"/>
      <c r="Q15" s="17"/>
    </row>
    <row r="16" spans="2:14" ht="12.75">
      <c r="B16" s="71">
        <f>IF(D16="","",IF(D16&gt;F16,3)+IF(D16=F16,2,1))</f>
      </c>
      <c r="C16" s="196" t="s">
        <v>38</v>
      </c>
      <c r="D16" s="197"/>
      <c r="E16" s="198">
        <v>44806</v>
      </c>
      <c r="F16" s="199"/>
      <c r="G16" s="71">
        <f>IF(F16="","",IF(F16&gt;D16,3)+IF(F16=D16,2,1))</f>
      </c>
      <c r="H16" s="70"/>
      <c r="I16" s="71">
        <f>IF(K16="","",IF(K16&gt;M16,3)+IF(K16=M16,2,1))</f>
      </c>
      <c r="J16" s="196" t="s">
        <v>39</v>
      </c>
      <c r="K16" s="197"/>
      <c r="L16" s="198">
        <v>44813</v>
      </c>
      <c r="M16" s="199"/>
      <c r="N16" s="71">
        <f>IF(M16="","",IF(M16&gt;K16,3)+IF(M16=K16,2,1))</f>
      </c>
    </row>
    <row r="17" spans="2:17" ht="12.75">
      <c r="B17" s="71">
        <f>IF(D17="","",IF(D17&gt;F17,3)+IF(D17=F17,2,1))</f>
      </c>
      <c r="C17" s="72" t="str">
        <f>Q13</f>
        <v>Poligny</v>
      </c>
      <c r="D17" s="73"/>
      <c r="E17" s="74" t="str">
        <f>Q7</f>
        <v>Mont sous Vaudrey 3</v>
      </c>
      <c r="F17" s="75"/>
      <c r="G17" s="71">
        <f>IF(F17="","",IF(F17&gt;D17,3)+IF(F17=D17,2,1))</f>
      </c>
      <c r="H17" s="70"/>
      <c r="I17" s="71">
        <f>IF(K17="","",IF(K17&gt;M17,3)+IF(K17=M17,2,1))</f>
      </c>
      <c r="J17" s="72" t="str">
        <f>Q7</f>
        <v>Mont sous Vaudrey 3</v>
      </c>
      <c r="K17" s="73"/>
      <c r="L17" s="74" t="str">
        <f>Q12</f>
        <v>Arbois</v>
      </c>
      <c r="M17" s="75"/>
      <c r="N17" s="71">
        <f>IF(M17="","",IF(M17&gt;K17,3)+IF(M17=K17,2,1))</f>
      </c>
      <c r="Q17" s="52"/>
    </row>
    <row r="18" spans="2:17" ht="12.75">
      <c r="B18" s="71">
        <f>IF(D18="","",IF(D18&gt;F18,3)+IF(D18=F18,2,1))</f>
      </c>
      <c r="C18" s="76" t="str">
        <f>Q8</f>
        <v>Gouriboule</v>
      </c>
      <c r="D18" s="77"/>
      <c r="E18" s="78" t="str">
        <f>Q11</f>
        <v>Ney Pétanque</v>
      </c>
      <c r="F18" s="79"/>
      <c r="G18" s="71">
        <f>IF(F18="","",IF(F18&gt;D18,3)+IF(F18=D18,2,1))</f>
      </c>
      <c r="H18" s="70"/>
      <c r="I18" s="71">
        <f>IF(K18="","",IF(K18&gt;M18,3)+IF(K18=M18,2,1))</f>
      </c>
      <c r="J18" s="76" t="str">
        <f>Q11</f>
        <v>Ney Pétanque</v>
      </c>
      <c r="K18" s="77"/>
      <c r="L18" s="78" t="str">
        <f>Q10</f>
        <v>Salins</v>
      </c>
      <c r="M18" s="79"/>
      <c r="N18" s="71">
        <f>IF(M18="","",IF(M18&gt;K18,3)+IF(M18=K18,2,1))</f>
      </c>
      <c r="Q18" s="52"/>
    </row>
    <row r="19" spans="2:17" ht="12.75">
      <c r="B19" s="71">
        <f>IF(D19="","",IF(D19&gt;F19,3)+IF(D19=F19,2,1))</f>
      </c>
      <c r="C19" s="76" t="str">
        <f>Q10</f>
        <v>Salins</v>
      </c>
      <c r="D19" s="77"/>
      <c r="E19" s="78" t="str">
        <f>Q12</f>
        <v>Arbois</v>
      </c>
      <c r="F19" s="79"/>
      <c r="G19" s="71">
        <f>IF($F19="","",IF($F19&gt;$D19,3)+IF($F19=$D19,2,1))</f>
      </c>
      <c r="H19" s="70"/>
      <c r="I19" s="71">
        <f>IF(K19="","",IF(K19&gt;M19,3)+IF(K19=M19,2,1))</f>
      </c>
      <c r="J19" s="76" t="str">
        <f>Q13</f>
        <v>Poligny</v>
      </c>
      <c r="K19" s="77"/>
      <c r="L19" s="78" t="str">
        <f>Q9</f>
        <v>Champagnole 2</v>
      </c>
      <c r="M19" s="79"/>
      <c r="N19" s="71">
        <f>IF(M19="","",IF(M19&gt;K19,3)+IF(M19=K19,2,1))</f>
      </c>
      <c r="Q19" s="50"/>
    </row>
    <row r="20" spans="2:17" ht="12.75">
      <c r="B20" s="71">
        <f>IF(D20="","",IF(D20&gt;F20,3)+IF(D20=F20,2,1))</f>
      </c>
      <c r="C20" s="80" t="str">
        <f>Q9</f>
        <v>Champagnole 2</v>
      </c>
      <c r="D20" s="81"/>
      <c r="E20" s="82" t="str">
        <f>Q14</f>
        <v>Champvans 3</v>
      </c>
      <c r="F20" s="83"/>
      <c r="G20" s="71">
        <f>IF(F20="","",IF(F20&gt;D20,3)+IF(F20=D20,2,1))</f>
      </c>
      <c r="H20" s="70"/>
      <c r="I20" s="71">
        <f>IF(K20="","",IF(K20&gt;M20,3)+IF(K20=M20,2,1))</f>
      </c>
      <c r="J20" s="80" t="str">
        <f>Q8</f>
        <v>Gouriboule</v>
      </c>
      <c r="K20" s="81"/>
      <c r="L20" s="82" t="str">
        <f>Q14</f>
        <v>Champvans 3</v>
      </c>
      <c r="M20" s="83"/>
      <c r="N20" s="71">
        <f>IF(M20="","",IF(M20&gt;K20,3)+IF(M20=K20,2,1))</f>
      </c>
      <c r="Q20" s="50"/>
    </row>
    <row r="21" spans="2:17" ht="12.75">
      <c r="B21" s="71"/>
      <c r="C21" s="84"/>
      <c r="D21" s="71"/>
      <c r="E21" s="84"/>
      <c r="F21" s="71"/>
      <c r="G21" s="71"/>
      <c r="H21" s="70"/>
      <c r="I21" s="71"/>
      <c r="J21" s="84"/>
      <c r="K21" s="71"/>
      <c r="L21" s="84"/>
      <c r="M21" s="71"/>
      <c r="N21" s="71"/>
      <c r="Q21" s="50"/>
    </row>
    <row r="22" spans="2:17" ht="12.75">
      <c r="B22" s="71">
        <f>IF(D22="","",IF(D22&gt;F22,3)+IF(D22=F22,2,1))</f>
      </c>
      <c r="C22" s="90" t="s">
        <v>40</v>
      </c>
      <c r="D22" s="91"/>
      <c r="E22" s="88">
        <v>44820</v>
      </c>
      <c r="F22" s="89"/>
      <c r="G22" s="71">
        <f>IF(F22="","",IF(F22&gt;D22,3)+IF(F22=D22,2,1))</f>
      </c>
      <c r="H22" s="70"/>
      <c r="I22" s="71">
        <f>IF(K22="","",IF(K22&gt;M22,3)+IF(K22=M22,2,1))</f>
      </c>
      <c r="J22" s="70"/>
      <c r="K22" s="70"/>
      <c r="L22" s="70"/>
      <c r="M22" s="70"/>
      <c r="N22" s="71">
        <f>IF(M22="","",IF(M22&gt;K22,3)+IF(M22=K22,2,1))</f>
      </c>
      <c r="Q22" s="50"/>
    </row>
    <row r="23" spans="2:14" ht="12.75">
      <c r="B23" s="71">
        <f>IF(D23="","",IF(D23&gt;F23,3)+IF(D23=F23,2,1))</f>
      </c>
      <c r="C23" s="72" t="str">
        <f>Q12</f>
        <v>Arbois</v>
      </c>
      <c r="D23" s="73"/>
      <c r="E23" s="74" t="str">
        <f>Q8</f>
        <v>Gouriboule</v>
      </c>
      <c r="F23" s="75"/>
      <c r="G23" s="71">
        <f>IF(F23="","",IF(F23&gt;D23,3)+IF(F23=D23,2,1))</f>
      </c>
      <c r="H23" s="70"/>
      <c r="I23" s="70"/>
      <c r="J23" s="70"/>
      <c r="K23" s="70"/>
      <c r="L23" s="70"/>
      <c r="M23" s="70"/>
      <c r="N23" s="70"/>
    </row>
    <row r="24" spans="2:17" ht="12.75">
      <c r="B24" s="71">
        <f>IF(D24="","",IF(D24&gt;F24,3)+IF(D24=F24,2,1))</f>
      </c>
      <c r="C24" s="76" t="str">
        <f>Q10</f>
        <v>Salins</v>
      </c>
      <c r="D24" s="77"/>
      <c r="E24" s="78" t="str">
        <f>Q13</f>
        <v>Poligny</v>
      </c>
      <c r="F24" s="79"/>
      <c r="G24" s="71">
        <f>IF(F24="","",IF(F24&gt;D24,3)+IF(F24=D24,2,1))</f>
      </c>
      <c r="H24" s="70"/>
      <c r="I24" s="70"/>
      <c r="J24" s="70"/>
      <c r="K24" s="70"/>
      <c r="L24" s="70"/>
      <c r="M24" s="70"/>
      <c r="N24" s="70"/>
      <c r="O24" s="17"/>
      <c r="P24" s="17"/>
      <c r="Q24" s="17"/>
    </row>
    <row r="25" spans="2:17" ht="12.75">
      <c r="B25" s="71">
        <f>IF(D25="","",IF(D25&gt;F25,3)+IF(D25=F25,2,1))</f>
      </c>
      <c r="C25" s="76" t="str">
        <f>Q9</f>
        <v>Champagnole 2</v>
      </c>
      <c r="D25" s="77"/>
      <c r="E25" s="78" t="str">
        <f>Q11</f>
        <v>Ney Pétanque</v>
      </c>
      <c r="F25" s="79"/>
      <c r="G25" s="71">
        <f>IF(F25="","",IF(F25&gt;D25,3)+IF(F25=D25,2,1))</f>
      </c>
      <c r="H25" s="70"/>
      <c r="I25" s="70"/>
      <c r="J25" s="70"/>
      <c r="K25" s="70"/>
      <c r="L25" s="70"/>
      <c r="M25" s="70"/>
      <c r="N25" s="70"/>
      <c r="O25" s="17"/>
      <c r="P25" s="17"/>
      <c r="Q25" s="17"/>
    </row>
    <row r="26" spans="2:17" ht="12.75">
      <c r="B26" s="71">
        <f>IF(D26="","",IF(D26&gt;F26,3)+IF(D26=F26,2,1))</f>
      </c>
      <c r="C26" s="80" t="str">
        <f>Q14</f>
        <v>Champvans 3</v>
      </c>
      <c r="D26" s="81"/>
      <c r="E26" s="82" t="str">
        <f>Q7</f>
        <v>Mont sous Vaudrey 3</v>
      </c>
      <c r="F26" s="83"/>
      <c r="G26" s="71">
        <f>IF(F26="","",IF(F26&gt;D26,3)+IF(F26=D26,2,1))</f>
      </c>
      <c r="H26" s="70"/>
      <c r="I26" s="70"/>
      <c r="J26" s="70"/>
      <c r="K26" s="70"/>
      <c r="L26" s="70"/>
      <c r="M26" s="70"/>
      <c r="N26" s="70"/>
      <c r="O26" s="17"/>
      <c r="P26" s="17"/>
      <c r="Q26" s="17"/>
    </row>
    <row r="27" spans="5:11" ht="12.75">
      <c r="E27" s="18"/>
      <c r="F27" s="18"/>
      <c r="G27" s="18"/>
      <c r="H27" s="18"/>
      <c r="I27" s="18"/>
      <c r="J27" s="18"/>
      <c r="K27" s="18"/>
    </row>
    <row r="29" ht="15" customHeight="1"/>
    <row r="31" spans="3:5" ht="12.75">
      <c r="C31" s="17"/>
      <c r="E31" s="17"/>
    </row>
  </sheetData>
  <sheetProtection selectLockedCells="1" selectUnlockedCells="1"/>
  <mergeCells count="15">
    <mergeCell ref="J16:K16"/>
    <mergeCell ref="C4:D4"/>
    <mergeCell ref="E4:F4"/>
    <mergeCell ref="C1:O1"/>
    <mergeCell ref="J4:K4"/>
    <mergeCell ref="Q5:Q6"/>
    <mergeCell ref="C2:L2"/>
    <mergeCell ref="E16:F16"/>
    <mergeCell ref="L16:M16"/>
    <mergeCell ref="E10:F10"/>
    <mergeCell ref="L10:M10"/>
    <mergeCell ref="J10:K10"/>
    <mergeCell ref="C10:D10"/>
    <mergeCell ref="L4:M4"/>
    <mergeCell ref="C16:D16"/>
  </mergeCells>
  <conditionalFormatting sqref="M1:O3 F1:H3 F28:H65536 M28:O65536">
    <cfRule type="cellIs" priority="37" dxfId="2" operator="greaterThan" stopIfTrue="1">
      <formula>D1</formula>
    </cfRule>
    <cfRule type="cellIs" priority="38" dxfId="1" operator="lessThan" stopIfTrue="1">
      <formula>D1</formula>
    </cfRule>
    <cfRule type="cellIs" priority="39" dxfId="0" operator="equal" stopIfTrue="1">
      <formula>D1</formula>
    </cfRule>
  </conditionalFormatting>
  <conditionalFormatting sqref="D3 K1:K3 D1 K28:K65536 D28:D65536">
    <cfRule type="cellIs" priority="40" dxfId="2" operator="greaterThan" stopIfTrue="1">
      <formula>F1</formula>
    </cfRule>
    <cfRule type="cellIs" priority="41" dxfId="1" operator="lessThan" stopIfTrue="1">
      <formula>F1</formula>
    </cfRule>
    <cfRule type="cellIs" priority="42" dxfId="0" operator="equal" stopIfTrue="1">
      <formula>F1</formula>
    </cfRule>
  </conditionalFormatting>
  <conditionalFormatting sqref="B27">
    <cfRule type="cellIs" priority="43" dxfId="2" operator="greaterThan" stopIfTrue="1">
      <formula>'Promotion 1'!#REF!</formula>
    </cfRule>
    <cfRule type="cellIs" priority="44" dxfId="1" operator="lessThan" stopIfTrue="1">
      <formula>'Promotion 1'!#REF!</formula>
    </cfRule>
    <cfRule type="cellIs" priority="45" dxfId="0" operator="equal" stopIfTrue="1">
      <formula>'Promotion 1'!#REF!</formula>
    </cfRule>
  </conditionalFormatting>
  <conditionalFormatting sqref="F23:F26 G4 F5:F9 M5:M9 G9:G10 N4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8">
    <tabColor theme="4" tint="0.39998000860214233"/>
    <pageSetUpPr fitToPage="1"/>
  </sheetPr>
  <dimension ref="A1:Q28"/>
  <sheetViews>
    <sheetView zoomScale="115" zoomScaleNormal="115" zoomScalePageLayoutView="0" workbookViewId="0" topLeftCell="A1">
      <selection activeCell="P2" sqref="P2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1.421875" style="1" customWidth="1"/>
    <col min="19" max="16384" width="11.421875" style="1" customWidth="1"/>
  </cols>
  <sheetData>
    <row r="1" spans="3:15" ht="20.25">
      <c r="C1" s="195" t="str">
        <f>'Promotion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44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1:14" ht="12.75">
      <c r="A4" s="2"/>
      <c r="B4" s="70"/>
      <c r="C4" s="196" t="s">
        <v>34</v>
      </c>
      <c r="D4" s="197"/>
      <c r="E4" s="198">
        <f>'Promotion 1'!E4</f>
        <v>44701</v>
      </c>
      <c r="F4" s="199"/>
      <c r="G4" s="70"/>
      <c r="H4" s="70"/>
      <c r="I4" s="70"/>
      <c r="J4" s="196" t="s">
        <v>35</v>
      </c>
      <c r="K4" s="197"/>
      <c r="L4" s="198">
        <f>'Promotion 1'!L4</f>
        <v>44708</v>
      </c>
      <c r="M4" s="199"/>
      <c r="N4" s="70"/>
    </row>
    <row r="5" spans="1:17" ht="12.75">
      <c r="A5" s="15"/>
      <c r="B5" s="71">
        <f>IF($D5="","",IF($D5&gt;$F5,3)+IF($D5=$F5,2,1))</f>
      </c>
      <c r="C5" s="72" t="str">
        <f>Q7</f>
        <v>Bletterans 3</v>
      </c>
      <c r="D5" s="73"/>
      <c r="E5" s="74" t="str">
        <f>Q8</f>
        <v>Bletterans  </v>
      </c>
      <c r="F5" s="75"/>
      <c r="G5" s="71">
        <f>IF(F5="","",IF(F5&gt;D5,3)+IF(F5=D5,2,1))</f>
      </c>
      <c r="H5" s="70"/>
      <c r="I5" s="71">
        <f aca="true" t="shared" si="0" ref="I5:I14">IF(K5="","",IF(K5&gt;M5,3)+IF(K5=M5,2,1))</f>
      </c>
      <c r="J5" s="72" t="str">
        <f>Q7</f>
        <v>Bletterans 3</v>
      </c>
      <c r="K5" s="73"/>
      <c r="L5" s="74" t="str">
        <f>Q9</f>
        <v>DPC 4</v>
      </c>
      <c r="M5" s="75"/>
      <c r="N5" s="71">
        <f aca="true" t="shared" si="1" ref="N5:N14">IF(M5="","",IF(M5&gt;K5,3)+IF(M5=K5,2,1))</f>
      </c>
      <c r="Q5" s="210" t="s">
        <v>41</v>
      </c>
    </row>
    <row r="6" spans="1:17" ht="12.75">
      <c r="A6" s="15"/>
      <c r="B6" s="71">
        <f>IF(D6="","",IF(D6&gt;F6,3)+IF(D6=F6,2,1))</f>
      </c>
      <c r="C6" s="76" t="str">
        <f>Q9</f>
        <v>DPC 4</v>
      </c>
      <c r="D6" s="77"/>
      <c r="E6" s="78" t="str">
        <f>Q10</f>
        <v>DPC 5</v>
      </c>
      <c r="F6" s="79"/>
      <c r="G6" s="71">
        <f>IF(F6="","",IF(F6&gt;D6,3)+IF(F6=D6,2,1))</f>
      </c>
      <c r="H6" s="70"/>
      <c r="I6" s="71">
        <f t="shared" si="0"/>
      </c>
      <c r="J6" s="76" t="str">
        <f>Q8</f>
        <v>Bletterans  </v>
      </c>
      <c r="K6" s="77"/>
      <c r="L6" s="78" t="str">
        <f>Q10</f>
        <v>DPC 5</v>
      </c>
      <c r="M6" s="79"/>
      <c r="N6" s="71">
        <f t="shared" si="1"/>
      </c>
      <c r="Q6" s="211"/>
    </row>
    <row r="7" spans="1:17" ht="12.75">
      <c r="A7" s="15"/>
      <c r="B7" s="71">
        <f>IF(D7="","",IF(D7&gt;F7,3)+IF(D7=F7,2,1))</f>
      </c>
      <c r="C7" s="76" t="str">
        <f>Q12</f>
        <v>Mont sous Vaudrey</v>
      </c>
      <c r="D7" s="77"/>
      <c r="E7" s="78" t="str">
        <f>Q11</f>
        <v>PBJ</v>
      </c>
      <c r="F7" s="79"/>
      <c r="G7" s="71">
        <f>IF(F7="","",IF(F7&gt;D7,3)+IF(F7=D7,2,1))</f>
      </c>
      <c r="H7" s="70"/>
      <c r="I7" s="71">
        <f t="shared" si="0"/>
      </c>
      <c r="J7" s="76" t="str">
        <f>Q11</f>
        <v>PBJ</v>
      </c>
      <c r="K7" s="77"/>
      <c r="L7" s="78" t="str">
        <f>Q13</f>
        <v>Champvans 4</v>
      </c>
      <c r="M7" s="79"/>
      <c r="N7" s="71">
        <f t="shared" si="1"/>
      </c>
      <c r="P7" s="21">
        <v>1</v>
      </c>
      <c r="Q7" s="20" t="str">
        <f>'liste équipes'!D4</f>
        <v>Bletterans 3</v>
      </c>
    </row>
    <row r="8" spans="1:17" ht="12.75">
      <c r="A8" s="15"/>
      <c r="B8" s="71">
        <f>IF(D8="","",IF(D8&gt;F8,3)+IF(D8=F8,2,1))</f>
      </c>
      <c r="C8" s="80" t="str">
        <f>Q13</f>
        <v>Champvans 4</v>
      </c>
      <c r="D8" s="81"/>
      <c r="E8" s="82" t="str">
        <f>Q14</f>
        <v>Moissey</v>
      </c>
      <c r="F8" s="83"/>
      <c r="G8" s="71">
        <f>IF(F8="","",IF(F8&gt;D8,3)+IF(F8=D8,2,1))</f>
      </c>
      <c r="H8" s="70"/>
      <c r="I8" s="71">
        <f t="shared" si="0"/>
      </c>
      <c r="J8" s="80" t="str">
        <f>Q14</f>
        <v>Moissey</v>
      </c>
      <c r="K8" s="81"/>
      <c r="L8" s="82" t="str">
        <f>Q12</f>
        <v>Mont sous Vaudrey</v>
      </c>
      <c r="M8" s="83"/>
      <c r="N8" s="71">
        <f t="shared" si="1"/>
      </c>
      <c r="P8" s="21">
        <v>2</v>
      </c>
      <c r="Q8" s="20" t="str">
        <f>'liste équipes'!D6</f>
        <v>Bletterans  </v>
      </c>
    </row>
    <row r="9" spans="1:17" ht="12.75">
      <c r="A9" s="2"/>
      <c r="B9" s="70"/>
      <c r="C9" s="70"/>
      <c r="D9" s="70"/>
      <c r="E9" s="70"/>
      <c r="F9" s="70"/>
      <c r="G9" s="70"/>
      <c r="H9" s="70"/>
      <c r="I9" s="71">
        <f t="shared" si="0"/>
      </c>
      <c r="J9" s="70"/>
      <c r="K9" s="70"/>
      <c r="L9" s="70"/>
      <c r="M9" s="70"/>
      <c r="N9" s="71">
        <f t="shared" si="1"/>
      </c>
      <c r="P9" s="21">
        <v>3</v>
      </c>
      <c r="Q9" s="20" t="str">
        <f>'liste équipes'!D5</f>
        <v>DPC 4</v>
      </c>
    </row>
    <row r="10" spans="1:17" ht="12.75">
      <c r="A10" s="2"/>
      <c r="B10" s="70"/>
      <c r="C10" s="196" t="s">
        <v>36</v>
      </c>
      <c r="D10" s="197"/>
      <c r="E10" s="198">
        <f>'Promotion 1'!E10</f>
        <v>44715</v>
      </c>
      <c r="F10" s="199"/>
      <c r="G10" s="70"/>
      <c r="H10" s="70"/>
      <c r="I10" s="71">
        <f t="shared" si="0"/>
      </c>
      <c r="J10" s="196" t="s">
        <v>37</v>
      </c>
      <c r="K10" s="197"/>
      <c r="L10" s="198">
        <f>'Promotion 1'!L10</f>
        <v>44750</v>
      </c>
      <c r="M10" s="199"/>
      <c r="N10" s="71">
        <f t="shared" si="1"/>
      </c>
      <c r="P10" s="21">
        <v>4</v>
      </c>
      <c r="Q10" s="20" t="str">
        <f>'liste équipes'!D11</f>
        <v>DPC 5</v>
      </c>
    </row>
    <row r="11" spans="1:17" ht="12.75">
      <c r="A11" s="2"/>
      <c r="B11" s="71">
        <f>IF($D11="","",IF($D11&gt;$F11,3)+IF($D11=$F11,2,1))</f>
      </c>
      <c r="C11" s="72" t="str">
        <f>Q10</f>
        <v>DPC 5</v>
      </c>
      <c r="D11" s="73"/>
      <c r="E11" s="74" t="str">
        <f>Q7</f>
        <v>Bletterans 3</v>
      </c>
      <c r="F11" s="75"/>
      <c r="G11" s="71">
        <f>IF($F11="","",IF($F11&gt;$D11,3)+IF($F11=$D11,2,1))</f>
      </c>
      <c r="H11" s="70"/>
      <c r="I11" s="71">
        <f t="shared" si="0"/>
      </c>
      <c r="J11" s="72" t="str">
        <f>Q11</f>
        <v>PBJ</v>
      </c>
      <c r="K11" s="73"/>
      <c r="L11" s="74" t="str">
        <f>Q7</f>
        <v>Bletterans 3</v>
      </c>
      <c r="M11" s="75"/>
      <c r="N11" s="71">
        <f t="shared" si="1"/>
      </c>
      <c r="P11" s="21">
        <v>5</v>
      </c>
      <c r="Q11" s="20" t="str">
        <f>'liste équipes'!D8</f>
        <v>PBJ</v>
      </c>
    </row>
    <row r="12" spans="1:17" ht="12.75">
      <c r="A12" s="2"/>
      <c r="B12" s="71">
        <f>IF(D12="","",IF(D12&gt;F12,3)+IF(D12=F12,2,1))</f>
      </c>
      <c r="C12" s="76" t="str">
        <f>Q9</f>
        <v>DPC 4</v>
      </c>
      <c r="D12" s="77"/>
      <c r="E12" s="78" t="str">
        <f>Q8</f>
        <v>Bletterans  </v>
      </c>
      <c r="F12" s="79"/>
      <c r="G12" s="71">
        <f>IF(F12="","",IF(F12&gt;D12,3)+IF(F12=D12,2,1))</f>
      </c>
      <c r="H12" s="70"/>
      <c r="I12" s="71">
        <f t="shared" si="0"/>
      </c>
      <c r="J12" s="76" t="str">
        <f>Q13</f>
        <v>Champvans 4</v>
      </c>
      <c r="K12" s="77"/>
      <c r="L12" s="78" t="str">
        <f>Q8</f>
        <v>Bletterans  </v>
      </c>
      <c r="M12" s="79"/>
      <c r="N12" s="71">
        <f t="shared" si="1"/>
      </c>
      <c r="P12" s="21">
        <v>6</v>
      </c>
      <c r="Q12" s="20" t="str">
        <f>'liste équipes'!D9</f>
        <v>Mont sous Vaudrey</v>
      </c>
    </row>
    <row r="13" spans="1:17" ht="12.75">
      <c r="A13" s="2"/>
      <c r="B13" s="71">
        <f>IF(D13="","",IF(D13&gt;F13,3)+IF(D13=F13,2,1))</f>
      </c>
      <c r="C13" s="76" t="str">
        <f>Q12</f>
        <v>Mont sous Vaudrey</v>
      </c>
      <c r="D13" s="77"/>
      <c r="E13" s="78" t="str">
        <f>Q13</f>
        <v>Champvans 4</v>
      </c>
      <c r="F13" s="79"/>
      <c r="G13" s="71">
        <f>IF(F13="","",IF(F13&gt;D13,3)+IF(F13=D13,2,1))</f>
      </c>
      <c r="H13" s="70"/>
      <c r="I13" s="71">
        <f t="shared" si="0"/>
      </c>
      <c r="J13" s="76" t="str">
        <f>Q12</f>
        <v>Mont sous Vaudrey</v>
      </c>
      <c r="K13" s="77"/>
      <c r="L13" s="78" t="str">
        <f>Q9</f>
        <v>DPC 4</v>
      </c>
      <c r="M13" s="79"/>
      <c r="N13" s="71">
        <f t="shared" si="1"/>
      </c>
      <c r="P13" s="21">
        <v>7</v>
      </c>
      <c r="Q13" s="20" t="str">
        <f>'liste équipes'!D10</f>
        <v>Champvans 4</v>
      </c>
    </row>
    <row r="14" spans="1:17" ht="12.75">
      <c r="A14" s="2"/>
      <c r="B14" s="71">
        <f>IF(D14="","",IF(D14&gt;F14,3)+IF(D14=F14,2,1))</f>
      </c>
      <c r="C14" s="80" t="str">
        <f>Q14</f>
        <v>Moissey</v>
      </c>
      <c r="D14" s="81"/>
      <c r="E14" s="82" t="str">
        <f>Q11</f>
        <v>PBJ</v>
      </c>
      <c r="F14" s="83"/>
      <c r="G14" s="71">
        <f>IF(F14="","",IF(F14&gt;D14,3)+IF(F14=D14,2,1))</f>
      </c>
      <c r="H14" s="70"/>
      <c r="I14" s="71">
        <f t="shared" si="0"/>
      </c>
      <c r="J14" s="80" t="str">
        <f>Q14</f>
        <v>Moissey</v>
      </c>
      <c r="K14" s="81"/>
      <c r="L14" s="82" t="str">
        <f>Q10</f>
        <v>DPC 5</v>
      </c>
      <c r="M14" s="83"/>
      <c r="N14" s="71">
        <f t="shared" si="1"/>
      </c>
      <c r="P14" s="21">
        <v>8</v>
      </c>
      <c r="Q14" s="20" t="str">
        <f>'liste équipes'!D7</f>
        <v>Moissey</v>
      </c>
    </row>
    <row r="15" spans="1:17" ht="12.75">
      <c r="A15" s="2"/>
      <c r="B15" s="71"/>
      <c r="C15" s="84"/>
      <c r="D15" s="71"/>
      <c r="E15" s="84"/>
      <c r="F15" s="71"/>
      <c r="G15" s="71"/>
      <c r="H15" s="70"/>
      <c r="I15" s="71"/>
      <c r="J15" s="84"/>
      <c r="K15" s="71"/>
      <c r="L15" s="84"/>
      <c r="M15" s="71"/>
      <c r="N15" s="71"/>
      <c r="Q15" s="2"/>
    </row>
    <row r="16" spans="1:17" ht="12.75">
      <c r="A16" s="2"/>
      <c r="B16" s="71">
        <f>IF(D16="","",IF(D16&gt;F16,3)+IF(D16=F16,2,1))</f>
      </c>
      <c r="C16" s="196" t="s">
        <v>38</v>
      </c>
      <c r="D16" s="197"/>
      <c r="E16" s="198">
        <f>'Promotion 1'!E16</f>
        <v>44806</v>
      </c>
      <c r="F16" s="199"/>
      <c r="G16" s="71">
        <f>IF(F16="","",IF(F16&gt;D16,3)+IF(F16=D16,2,1))</f>
      </c>
      <c r="H16" s="70"/>
      <c r="I16" s="71">
        <f>IF(K16="","",IF(K16&gt;M16,3)+IF(K16=M16,2,1))</f>
      </c>
      <c r="J16" s="196" t="s">
        <v>39</v>
      </c>
      <c r="K16" s="197"/>
      <c r="L16" s="198">
        <f>'Promotion 1'!L16</f>
        <v>44813</v>
      </c>
      <c r="M16" s="199"/>
      <c r="N16" s="71">
        <f>IF(M16="","",IF(M16&gt;K16,3)+IF(M16=K16,2,1))</f>
      </c>
      <c r="Q16" s="2"/>
    </row>
    <row r="17" spans="1:17" ht="12.75">
      <c r="A17" s="2"/>
      <c r="B17" s="71">
        <f>IF(D17="","",IF(D17&gt;F17,3)+IF(D17=F17,2,1))</f>
      </c>
      <c r="C17" s="72" t="str">
        <f>Q7</f>
        <v>Bletterans 3</v>
      </c>
      <c r="D17" s="73"/>
      <c r="E17" s="74" t="str">
        <f>Q13</f>
        <v>Champvans 4</v>
      </c>
      <c r="F17" s="75"/>
      <c r="G17" s="71">
        <f>IF(F17="","",IF(F17&gt;D17,3)+IF(F17=D17,2,1))</f>
      </c>
      <c r="H17" s="70"/>
      <c r="I17" s="71">
        <f>IF(K17="","",IF(K17&gt;M17,3)+IF(K17=M17,2,1))</f>
      </c>
      <c r="J17" s="72" t="str">
        <f>Q7</f>
        <v>Bletterans 3</v>
      </c>
      <c r="K17" s="73"/>
      <c r="L17" s="74" t="str">
        <f>Q12</f>
        <v>Mont sous Vaudrey</v>
      </c>
      <c r="M17" s="75"/>
      <c r="N17" s="71">
        <f>IF(M17="","",IF(M17&gt;K17,3)+IF(M17=K17,2,1))</f>
      </c>
      <c r="Q17" s="14"/>
    </row>
    <row r="18" spans="1:17" ht="12.75">
      <c r="A18" s="2"/>
      <c r="B18" s="71">
        <f>IF(D18="","",IF(D18&gt;F18,3)+IF(D18=F18,2,1))</f>
      </c>
      <c r="C18" s="76" t="str">
        <f>Q8</f>
        <v>Bletterans  </v>
      </c>
      <c r="D18" s="77"/>
      <c r="E18" s="78" t="str">
        <f>Q11</f>
        <v>PBJ</v>
      </c>
      <c r="F18" s="79"/>
      <c r="G18" s="71">
        <f>IF(F18="","",IF(F18&gt;D18,3)+IF(F18=D18,2,1))</f>
      </c>
      <c r="H18" s="70"/>
      <c r="I18" s="71">
        <f>IF(K18="","",IF(K18&gt;M18,3)+IF(K18=M18,2,1))</f>
      </c>
      <c r="J18" s="76" t="str">
        <f>Q11</f>
        <v>PBJ</v>
      </c>
      <c r="K18" s="77"/>
      <c r="L18" s="78" t="str">
        <f>Q10</f>
        <v>DPC 5</v>
      </c>
      <c r="M18" s="79"/>
      <c r="N18" s="71">
        <f>IF(M18="","",IF(M18&gt;K18,3)+IF(M18=K18,2,1))</f>
      </c>
      <c r="Q18" s="14"/>
    </row>
    <row r="19" spans="1:17" ht="12.75">
      <c r="A19" s="2"/>
      <c r="B19" s="71">
        <f>IF(D19="","",IF(D19&gt;F19,3)+IF(D19=F19,2,1))</f>
      </c>
      <c r="C19" s="76" t="str">
        <f>Q10</f>
        <v>DPC 5</v>
      </c>
      <c r="D19" s="77"/>
      <c r="E19" s="78" t="str">
        <f>Q12</f>
        <v>Mont sous Vaudrey</v>
      </c>
      <c r="F19" s="79"/>
      <c r="G19" s="71">
        <f>IF($F19="","",IF($F19&gt;$D19,3)+IF($F19=$D19,2,1))</f>
      </c>
      <c r="H19" s="70"/>
      <c r="I19" s="71">
        <f>IF(K19="","",IF(K19&gt;M19,3)+IF(K19=M19,2,1))</f>
      </c>
      <c r="J19" s="76" t="str">
        <f>Q13</f>
        <v>Champvans 4</v>
      </c>
      <c r="K19" s="77"/>
      <c r="L19" s="78" t="str">
        <f>Q9</f>
        <v>DPC 4</v>
      </c>
      <c r="M19" s="79"/>
      <c r="N19" s="71">
        <f>IF(M19="","",IF(M19&gt;K19,3)+IF(M19=K19,2,1))</f>
      </c>
      <c r="Q19" s="14"/>
    </row>
    <row r="20" spans="1:17" ht="12.75">
      <c r="A20" s="2"/>
      <c r="B20" s="71">
        <f>IF(D20="","",IF(D20&gt;F20,3)+IF(D20=F20,2,1))</f>
      </c>
      <c r="C20" s="80" t="str">
        <f>Q9</f>
        <v>DPC 4</v>
      </c>
      <c r="D20" s="81"/>
      <c r="E20" s="82" t="str">
        <f>Q14</f>
        <v>Moissey</v>
      </c>
      <c r="F20" s="83"/>
      <c r="G20" s="71">
        <f>IF(F20="","",IF(F20&gt;D20,3)+IF(F20=D20,2,1))</f>
      </c>
      <c r="H20" s="70"/>
      <c r="I20" s="71">
        <f>IF(K20="","",IF(K20&gt;M20,3)+IF(K20=M20,2,1))</f>
      </c>
      <c r="J20" s="80" t="str">
        <f>Q8</f>
        <v>Bletterans  </v>
      </c>
      <c r="K20" s="81"/>
      <c r="L20" s="82" t="str">
        <f>Q14</f>
        <v>Moissey</v>
      </c>
      <c r="M20" s="83"/>
      <c r="N20" s="71">
        <f>IF(M20="","",IF(M20&gt;K20,3)+IF(M20=K20,2,1))</f>
      </c>
      <c r="O20" s="2"/>
      <c r="Q20" s="14"/>
    </row>
    <row r="21" spans="1:17" ht="12.75">
      <c r="A21" s="2"/>
      <c r="B21" s="71"/>
      <c r="C21" s="84"/>
      <c r="D21" s="71"/>
      <c r="E21" s="84"/>
      <c r="F21" s="71"/>
      <c r="G21" s="71"/>
      <c r="H21" s="70"/>
      <c r="I21" s="71"/>
      <c r="J21" s="84"/>
      <c r="K21" s="71"/>
      <c r="L21" s="84"/>
      <c r="M21" s="71"/>
      <c r="N21" s="71"/>
      <c r="O21" s="2"/>
      <c r="Q21" s="14"/>
    </row>
    <row r="22" spans="1:17" ht="12.75">
      <c r="A22" s="2"/>
      <c r="B22" s="71">
        <f>IF(D22="","",IF(D22&gt;F22,3)+IF(D22=F22,2,1))</f>
      </c>
      <c r="C22" s="90" t="s">
        <v>40</v>
      </c>
      <c r="D22" s="91"/>
      <c r="E22" s="88">
        <f>'Promotion 1'!E22</f>
        <v>44820</v>
      </c>
      <c r="F22" s="89"/>
      <c r="G22" s="71">
        <f>IF(F22="","",IF(F22&gt;D22,3)+IF(F22=D22,2,1))</f>
      </c>
      <c r="H22" s="70"/>
      <c r="I22" s="71">
        <f>IF(K22="","",IF(K22&gt;M22,3)+IF(K22=M22,2,1))</f>
      </c>
      <c r="J22" s="70"/>
      <c r="K22" s="70"/>
      <c r="L22" s="70"/>
      <c r="M22" s="70"/>
      <c r="N22" s="71">
        <f>IF(M22="","",IF(M22&gt;K22,3)+IF(M22=K22,2,1))</f>
      </c>
      <c r="O22" s="2"/>
      <c r="Q22" s="14"/>
    </row>
    <row r="23" spans="1:17" ht="12.75">
      <c r="A23" s="2"/>
      <c r="B23" s="71">
        <f>IF(D23="","",IF(D23&gt;F23,3)+IF(D23=F23,2,1))</f>
      </c>
      <c r="C23" s="72" t="str">
        <f>Q12</f>
        <v>Mont sous Vaudrey</v>
      </c>
      <c r="D23" s="73"/>
      <c r="E23" s="74" t="str">
        <f>Q8</f>
        <v>Bletterans  </v>
      </c>
      <c r="F23" s="75"/>
      <c r="G23" s="71">
        <f>IF(F23="","",IF(F23&gt;D23,3)+IF(F23=D23,2,1))</f>
      </c>
      <c r="H23" s="70"/>
      <c r="I23" s="70"/>
      <c r="J23" s="70"/>
      <c r="K23" s="70"/>
      <c r="L23" s="70"/>
      <c r="M23" s="70"/>
      <c r="N23" s="70"/>
      <c r="O23" s="2"/>
      <c r="Q23" s="14"/>
    </row>
    <row r="24" spans="1:17" ht="12.75">
      <c r="A24" s="2"/>
      <c r="B24" s="71">
        <f>IF(D24="","",IF(D24&gt;F24,3)+IF(D24=F24,2,1))</f>
      </c>
      <c r="C24" s="76" t="str">
        <f>Q10</f>
        <v>DPC 5</v>
      </c>
      <c r="D24" s="77"/>
      <c r="E24" s="78" t="str">
        <f>Q13</f>
        <v>Champvans 4</v>
      </c>
      <c r="F24" s="79"/>
      <c r="G24" s="71">
        <f>IF(F24="","",IF(F24&gt;D24,3)+IF(F24=D24,2,1))</f>
      </c>
      <c r="H24" s="70"/>
      <c r="I24" s="70"/>
      <c r="J24" s="70"/>
      <c r="K24" s="70"/>
      <c r="L24" s="70"/>
      <c r="M24" s="70"/>
      <c r="N24" s="70"/>
      <c r="O24" s="2"/>
      <c r="Q24" s="14"/>
    </row>
    <row r="25" spans="1:17" ht="12.75">
      <c r="A25" s="2"/>
      <c r="B25" s="71">
        <f>IF(D25="","",IF(D25&gt;F25,3)+IF(D25=F25,2,1))</f>
      </c>
      <c r="C25" s="76" t="str">
        <f>Q9</f>
        <v>DPC 4</v>
      </c>
      <c r="D25" s="77"/>
      <c r="E25" s="78" t="str">
        <f>Q11</f>
        <v>PBJ</v>
      </c>
      <c r="F25" s="79"/>
      <c r="G25" s="71">
        <f>IF(F25="","",IF(F25&gt;D25,3)+IF(F25=D25,2,1))</f>
      </c>
      <c r="H25" s="70"/>
      <c r="I25" s="70"/>
      <c r="J25" s="70"/>
      <c r="K25" s="70"/>
      <c r="L25" s="70"/>
      <c r="M25" s="70"/>
      <c r="N25" s="70"/>
      <c r="O25" s="2"/>
      <c r="Q25" s="2"/>
    </row>
    <row r="26" spans="1:17" ht="12.75">
      <c r="A26" s="2"/>
      <c r="B26" s="71">
        <f>IF(D26="","",IF(D26&gt;F26,3)+IF(D26=F26,2,1))</f>
      </c>
      <c r="C26" s="80" t="str">
        <f>Q14</f>
        <v>Moissey</v>
      </c>
      <c r="D26" s="81"/>
      <c r="E26" s="82" t="str">
        <f>Q7</f>
        <v>Bletterans 3</v>
      </c>
      <c r="F26" s="83"/>
      <c r="G26" s="71">
        <f>IF(F26="","",IF(F26&gt;D26,3)+IF(F26=D26,2,1))</f>
      </c>
      <c r="H26" s="70"/>
      <c r="I26" s="70"/>
      <c r="J26" s="70"/>
      <c r="K26" s="70"/>
      <c r="L26" s="70"/>
      <c r="M26" s="70"/>
      <c r="N26" s="70"/>
      <c r="O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Q28" s="2"/>
    </row>
    <row r="29" ht="91.5" customHeight="1"/>
  </sheetData>
  <sheetProtection selectLockedCells="1" selectUnlockedCells="1"/>
  <mergeCells count="15">
    <mergeCell ref="C16:D16"/>
    <mergeCell ref="E16:F16"/>
    <mergeCell ref="J16:K16"/>
    <mergeCell ref="L16:M16"/>
    <mergeCell ref="Q5:Q6"/>
    <mergeCell ref="C10:D10"/>
    <mergeCell ref="E10:F10"/>
    <mergeCell ref="J10:K10"/>
    <mergeCell ref="L10:M10"/>
    <mergeCell ref="C1:O1"/>
    <mergeCell ref="C2:L2"/>
    <mergeCell ref="C4:D4"/>
    <mergeCell ref="E4:F4"/>
    <mergeCell ref="J4:K4"/>
    <mergeCell ref="L4:M4"/>
  </mergeCells>
  <conditionalFormatting sqref="M1:O3 F1:H3 F27:H65536 O22:O65536 M27:N65536">
    <cfRule type="cellIs" priority="13" dxfId="2" operator="greaterThan" stopIfTrue="1">
      <formula>D1</formula>
    </cfRule>
    <cfRule type="cellIs" priority="14" dxfId="1" operator="lessThan" stopIfTrue="1">
      <formula>D1</formula>
    </cfRule>
    <cfRule type="cellIs" priority="15" dxfId="0" operator="equal" stopIfTrue="1">
      <formula>D1</formula>
    </cfRule>
  </conditionalFormatting>
  <conditionalFormatting sqref="D3 K1:K3 D1 D27:D65536 K27:K65536">
    <cfRule type="cellIs" priority="16" dxfId="2" operator="greaterThan" stopIfTrue="1">
      <formula>F1</formula>
    </cfRule>
    <cfRule type="cellIs" priority="17" dxfId="1" operator="lessThan" stopIfTrue="1">
      <formula>F1</formula>
    </cfRule>
    <cfRule type="cellIs" priority="18" dxfId="0" operator="equal" stopIfTrue="1">
      <formula>F1</formula>
    </cfRule>
  </conditionalFormatting>
  <conditionalFormatting sqref="F23:F26 G4 F5:F9 M5:M9 G9:G10 N4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7">
    <tabColor theme="4" tint="0.39998000860214233"/>
  </sheetPr>
  <dimension ref="A1:Q37"/>
  <sheetViews>
    <sheetView zoomScale="115" zoomScaleNormal="115" zoomScalePageLayoutView="0" workbookViewId="0" topLeftCell="A1">
      <selection activeCell="Q20" sqref="Q20"/>
    </sheetView>
  </sheetViews>
  <sheetFormatPr defaultColWidth="11.421875" defaultRowHeight="12.75"/>
  <cols>
    <col min="1" max="2" width="2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1.421875" style="1" customWidth="1"/>
    <col min="19" max="16384" width="11.421875" style="1" customWidth="1"/>
  </cols>
  <sheetData>
    <row r="1" spans="3:15" ht="20.25">
      <c r="C1" s="195" t="str">
        <f>'Promotion 1'!C1:O1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45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168"/>
      <c r="C4" s="216" t="s">
        <v>34</v>
      </c>
      <c r="D4" s="216"/>
      <c r="E4" s="217">
        <v>44701</v>
      </c>
      <c r="F4" s="217"/>
      <c r="G4" s="168"/>
      <c r="H4" s="168"/>
      <c r="I4" s="168"/>
      <c r="J4" s="216" t="s">
        <v>35</v>
      </c>
      <c r="K4" s="216"/>
      <c r="L4" s="217">
        <v>44708</v>
      </c>
      <c r="M4" s="217"/>
      <c r="N4" s="168"/>
    </row>
    <row r="5" spans="1:17" ht="12.75">
      <c r="A5" s="11"/>
      <c r="B5" s="169" t="s">
        <v>417</v>
      </c>
      <c r="C5" s="180" t="s">
        <v>28</v>
      </c>
      <c r="D5" s="181"/>
      <c r="E5" s="182" t="s">
        <v>112</v>
      </c>
      <c r="F5" s="183"/>
      <c r="G5" s="169" t="s">
        <v>417</v>
      </c>
      <c r="H5" s="168"/>
      <c r="I5" s="169" t="s">
        <v>417</v>
      </c>
      <c r="J5" s="180" t="s">
        <v>112</v>
      </c>
      <c r="K5" s="181"/>
      <c r="L5" s="182" t="s">
        <v>29</v>
      </c>
      <c r="M5" s="183"/>
      <c r="N5" s="169" t="s">
        <v>417</v>
      </c>
      <c r="Q5" s="210" t="s">
        <v>41</v>
      </c>
    </row>
    <row r="6" spans="1:17" ht="12.75">
      <c r="A6" s="11"/>
      <c r="B6" s="169" t="s">
        <v>417</v>
      </c>
      <c r="C6" s="170" t="s">
        <v>22</v>
      </c>
      <c r="D6" s="171"/>
      <c r="E6" s="172" t="s">
        <v>416</v>
      </c>
      <c r="F6" s="173"/>
      <c r="G6" s="169" t="s">
        <v>417</v>
      </c>
      <c r="H6" s="168"/>
      <c r="I6" s="169" t="s">
        <v>417</v>
      </c>
      <c r="J6" s="170" t="s">
        <v>22</v>
      </c>
      <c r="K6" s="171"/>
      <c r="L6" s="172" t="s">
        <v>28</v>
      </c>
      <c r="M6" s="173"/>
      <c r="N6" s="169" t="s">
        <v>417</v>
      </c>
      <c r="Q6" s="211"/>
    </row>
    <row r="7" spans="1:17" ht="12.75">
      <c r="A7" s="11"/>
      <c r="B7" s="169" t="s">
        <v>417</v>
      </c>
      <c r="C7" s="170" t="s">
        <v>30</v>
      </c>
      <c r="D7" s="171"/>
      <c r="E7" s="172" t="s">
        <v>384</v>
      </c>
      <c r="F7" s="173"/>
      <c r="G7" s="169" t="s">
        <v>417</v>
      </c>
      <c r="H7" s="168"/>
      <c r="I7" s="169" t="s">
        <v>417</v>
      </c>
      <c r="J7" s="170" t="s">
        <v>259</v>
      </c>
      <c r="K7" s="171"/>
      <c r="L7" s="172" t="s">
        <v>416</v>
      </c>
      <c r="M7" s="173"/>
      <c r="N7" s="169" t="s">
        <v>417</v>
      </c>
      <c r="P7" s="21">
        <v>1</v>
      </c>
      <c r="Q7" s="20" t="str">
        <f>'liste équipes'!E4</f>
        <v>Moirans 2</v>
      </c>
    </row>
    <row r="8" spans="1:17" ht="12.75">
      <c r="A8" s="11"/>
      <c r="B8" s="169" t="s">
        <v>417</v>
      </c>
      <c r="C8" s="170" t="s">
        <v>259</v>
      </c>
      <c r="D8" s="171"/>
      <c r="E8" s="172" t="s">
        <v>126</v>
      </c>
      <c r="F8" s="173"/>
      <c r="G8" s="169" t="s">
        <v>417</v>
      </c>
      <c r="H8" s="168"/>
      <c r="I8" s="169" t="s">
        <v>417</v>
      </c>
      <c r="J8" s="170" t="s">
        <v>126</v>
      </c>
      <c r="K8" s="171"/>
      <c r="L8" s="172" t="s">
        <v>384</v>
      </c>
      <c r="M8" s="173"/>
      <c r="N8" s="169" t="s">
        <v>417</v>
      </c>
      <c r="P8" s="21">
        <v>2</v>
      </c>
      <c r="Q8" s="20" t="str">
        <f>'liste équipes'!E8</f>
        <v>Moirans 1</v>
      </c>
    </row>
    <row r="9" spans="2:17" ht="12.75">
      <c r="B9" s="169"/>
      <c r="C9" s="174" t="s">
        <v>29</v>
      </c>
      <c r="D9" s="175"/>
      <c r="E9" s="176"/>
      <c r="F9" s="177"/>
      <c r="G9" s="169"/>
      <c r="H9" s="168"/>
      <c r="I9" s="169"/>
      <c r="J9" s="174" t="s">
        <v>30</v>
      </c>
      <c r="K9" s="175"/>
      <c r="L9" s="176"/>
      <c r="M9" s="177"/>
      <c r="N9" s="169"/>
      <c r="P9" s="21">
        <v>3</v>
      </c>
      <c r="Q9" s="20" t="str">
        <f>'liste équipes'!E6</f>
        <v>Arinthod 1</v>
      </c>
    </row>
    <row r="10" spans="2:17" ht="12.75">
      <c r="B10" s="168"/>
      <c r="C10" s="168"/>
      <c r="D10" s="168"/>
      <c r="E10" s="168"/>
      <c r="F10" s="168"/>
      <c r="G10" s="168"/>
      <c r="H10" s="168"/>
      <c r="I10" s="169" t="s">
        <v>417</v>
      </c>
      <c r="J10" s="168"/>
      <c r="K10" s="168"/>
      <c r="L10" s="168"/>
      <c r="M10" s="168"/>
      <c r="N10" s="169" t="s">
        <v>417</v>
      </c>
      <c r="P10" s="21">
        <v>4</v>
      </c>
      <c r="Q10" s="20" t="str">
        <f>'liste équipes'!E7</f>
        <v>Bletterans 2</v>
      </c>
    </row>
    <row r="11" spans="2:17" ht="12.75">
      <c r="B11" s="168"/>
      <c r="C11" s="212" t="s">
        <v>36</v>
      </c>
      <c r="D11" s="213"/>
      <c r="E11" s="214">
        <v>44715</v>
      </c>
      <c r="F11" s="215"/>
      <c r="G11" s="168"/>
      <c r="H11" s="168"/>
      <c r="I11" s="169" t="s">
        <v>417</v>
      </c>
      <c r="J11" s="212" t="s">
        <v>37</v>
      </c>
      <c r="K11" s="213"/>
      <c r="L11" s="214">
        <v>44750</v>
      </c>
      <c r="M11" s="215"/>
      <c r="N11" s="169" t="s">
        <v>417</v>
      </c>
      <c r="P11" s="21">
        <v>5</v>
      </c>
      <c r="Q11" s="20" t="str">
        <f>'liste équipes'!E5</f>
        <v>Pont de Poitte 2</v>
      </c>
    </row>
    <row r="12" spans="2:17" ht="12.75">
      <c r="B12" s="169" t="s">
        <v>417</v>
      </c>
      <c r="C12" s="170" t="s">
        <v>112</v>
      </c>
      <c r="D12" s="171"/>
      <c r="E12" s="172" t="s">
        <v>22</v>
      </c>
      <c r="F12" s="173"/>
      <c r="G12" s="169" t="s">
        <v>417</v>
      </c>
      <c r="H12" s="168"/>
      <c r="I12" s="169" t="s">
        <v>417</v>
      </c>
      <c r="J12" s="170" t="s">
        <v>112</v>
      </c>
      <c r="K12" s="171"/>
      <c r="L12" s="172" t="s">
        <v>30</v>
      </c>
      <c r="M12" s="173"/>
      <c r="N12" s="169" t="s">
        <v>417</v>
      </c>
      <c r="P12" s="21">
        <v>6</v>
      </c>
      <c r="Q12" s="20" t="str">
        <f>'liste équipes'!E9</f>
        <v>Foncine le haut</v>
      </c>
    </row>
    <row r="13" spans="2:17" ht="12.75">
      <c r="B13" s="169" t="s">
        <v>417</v>
      </c>
      <c r="C13" s="170" t="s">
        <v>30</v>
      </c>
      <c r="D13" s="171"/>
      <c r="E13" s="172" t="s">
        <v>29</v>
      </c>
      <c r="F13" s="173"/>
      <c r="G13" s="169" t="s">
        <v>417</v>
      </c>
      <c r="H13" s="168"/>
      <c r="I13" s="169" t="s">
        <v>417</v>
      </c>
      <c r="J13" s="170" t="s">
        <v>259</v>
      </c>
      <c r="K13" s="171"/>
      <c r="L13" s="172" t="s">
        <v>22</v>
      </c>
      <c r="M13" s="173"/>
      <c r="N13" s="169" t="s">
        <v>417</v>
      </c>
      <c r="P13" s="21">
        <v>7</v>
      </c>
      <c r="Q13" s="20" t="str">
        <f>'liste équipes'!E10</f>
        <v>ABJ 2</v>
      </c>
    </row>
    <row r="14" spans="2:17" ht="12.75">
      <c r="B14" s="169" t="s">
        <v>417</v>
      </c>
      <c r="C14" s="170" t="s">
        <v>259</v>
      </c>
      <c r="D14" s="171"/>
      <c r="E14" s="172" t="s">
        <v>28</v>
      </c>
      <c r="F14" s="173"/>
      <c r="G14" s="169" t="s">
        <v>417</v>
      </c>
      <c r="H14" s="168"/>
      <c r="I14" s="169" t="s">
        <v>417</v>
      </c>
      <c r="J14" s="170" t="s">
        <v>126</v>
      </c>
      <c r="K14" s="171"/>
      <c r="L14" s="172" t="s">
        <v>29</v>
      </c>
      <c r="M14" s="173"/>
      <c r="N14" s="169" t="s">
        <v>417</v>
      </c>
      <c r="P14" s="21">
        <v>8</v>
      </c>
      <c r="Q14" s="20" t="str">
        <f>'liste équipes'!E11</f>
        <v>L'Etoile 2</v>
      </c>
    </row>
    <row r="15" spans="2:17" ht="12.75">
      <c r="B15" s="169" t="s">
        <v>417</v>
      </c>
      <c r="C15" s="170" t="s">
        <v>384</v>
      </c>
      <c r="D15" s="171"/>
      <c r="E15" s="172" t="s">
        <v>416</v>
      </c>
      <c r="F15" s="173"/>
      <c r="G15" s="169" t="s">
        <v>417</v>
      </c>
      <c r="H15" s="168"/>
      <c r="I15" s="169" t="s">
        <v>417</v>
      </c>
      <c r="J15" s="170" t="s">
        <v>384</v>
      </c>
      <c r="K15" s="171"/>
      <c r="L15" s="172" t="s">
        <v>28</v>
      </c>
      <c r="M15" s="173"/>
      <c r="N15" s="169" t="s">
        <v>417</v>
      </c>
      <c r="P15" s="21">
        <v>9</v>
      </c>
      <c r="Q15" s="20" t="str">
        <f>'liste équipes'!E12</f>
        <v>PCHS 2</v>
      </c>
    </row>
    <row r="16" spans="2:17" ht="12.75">
      <c r="B16" s="169"/>
      <c r="C16" s="174" t="s">
        <v>126</v>
      </c>
      <c r="D16" s="175"/>
      <c r="E16" s="176"/>
      <c r="F16" s="177"/>
      <c r="G16" s="169"/>
      <c r="H16" s="168"/>
      <c r="I16" s="169"/>
      <c r="J16" s="174" t="s">
        <v>416</v>
      </c>
      <c r="K16" s="175"/>
      <c r="L16" s="176"/>
      <c r="M16" s="177"/>
      <c r="N16" s="169"/>
      <c r="Q16" s="2"/>
    </row>
    <row r="17" spans="2:17" ht="12.75">
      <c r="B17" s="169"/>
      <c r="C17" s="178"/>
      <c r="D17" s="169"/>
      <c r="E17" s="178"/>
      <c r="F17" s="169"/>
      <c r="G17" s="169"/>
      <c r="H17" s="168"/>
      <c r="I17" s="169"/>
      <c r="J17" s="178"/>
      <c r="K17" s="169"/>
      <c r="L17" s="178"/>
      <c r="M17" s="169"/>
      <c r="N17" s="169"/>
      <c r="Q17" s="14"/>
    </row>
    <row r="18" spans="2:17" ht="12.75">
      <c r="B18" s="169" t="s">
        <v>417</v>
      </c>
      <c r="C18" s="212" t="s">
        <v>38</v>
      </c>
      <c r="D18" s="213"/>
      <c r="E18" s="214">
        <v>44806</v>
      </c>
      <c r="F18" s="215"/>
      <c r="G18" s="169" t="s">
        <v>417</v>
      </c>
      <c r="H18" s="168"/>
      <c r="I18" s="169" t="s">
        <v>417</v>
      </c>
      <c r="J18" s="212" t="s">
        <v>39</v>
      </c>
      <c r="K18" s="213"/>
      <c r="L18" s="214">
        <v>44813</v>
      </c>
      <c r="M18" s="215"/>
      <c r="N18" s="169" t="s">
        <v>417</v>
      </c>
      <c r="Q18" s="14"/>
    </row>
    <row r="19" spans="2:17" ht="12.75">
      <c r="B19" s="169" t="s">
        <v>417</v>
      </c>
      <c r="C19" s="170" t="s">
        <v>112</v>
      </c>
      <c r="D19" s="171"/>
      <c r="E19" s="172" t="s">
        <v>259</v>
      </c>
      <c r="F19" s="173"/>
      <c r="G19" s="169" t="s">
        <v>417</v>
      </c>
      <c r="H19" s="168"/>
      <c r="I19" s="169" t="s">
        <v>417</v>
      </c>
      <c r="J19" s="170" t="s">
        <v>112</v>
      </c>
      <c r="K19" s="171"/>
      <c r="L19" s="172" t="s">
        <v>126</v>
      </c>
      <c r="M19" s="173"/>
      <c r="N19" s="169" t="s">
        <v>417</v>
      </c>
      <c r="Q19" s="14"/>
    </row>
    <row r="20" spans="2:17" ht="12.75">
      <c r="B20" s="169" t="s">
        <v>417</v>
      </c>
      <c r="C20" s="170" t="s">
        <v>126</v>
      </c>
      <c r="D20" s="171"/>
      <c r="E20" s="172" t="s">
        <v>30</v>
      </c>
      <c r="F20" s="173"/>
      <c r="G20" s="169" t="s">
        <v>417</v>
      </c>
      <c r="H20" s="168"/>
      <c r="I20" s="169" t="s">
        <v>417</v>
      </c>
      <c r="J20" s="170" t="s">
        <v>384</v>
      </c>
      <c r="K20" s="171"/>
      <c r="L20" s="172" t="s">
        <v>259</v>
      </c>
      <c r="M20" s="173"/>
      <c r="N20" s="169" t="s">
        <v>417</v>
      </c>
      <c r="Q20" s="14"/>
    </row>
    <row r="21" spans="2:17" ht="12.75">
      <c r="B21" s="169" t="s">
        <v>417</v>
      </c>
      <c r="C21" s="170" t="s">
        <v>384</v>
      </c>
      <c r="D21" s="171"/>
      <c r="E21" s="172" t="s">
        <v>22</v>
      </c>
      <c r="F21" s="173"/>
      <c r="G21" s="169" t="s">
        <v>417</v>
      </c>
      <c r="H21" s="168"/>
      <c r="I21" s="169" t="s">
        <v>417</v>
      </c>
      <c r="J21" s="170" t="s">
        <v>416</v>
      </c>
      <c r="K21" s="171"/>
      <c r="L21" s="172" t="s">
        <v>30</v>
      </c>
      <c r="M21" s="173"/>
      <c r="N21" s="169" t="s">
        <v>417</v>
      </c>
      <c r="Q21" s="14"/>
    </row>
    <row r="22" spans="2:17" ht="12.75">
      <c r="B22" s="169" t="s">
        <v>417</v>
      </c>
      <c r="C22" s="170" t="s">
        <v>416</v>
      </c>
      <c r="D22" s="171"/>
      <c r="E22" s="172" t="s">
        <v>29</v>
      </c>
      <c r="F22" s="173"/>
      <c r="G22" s="169" t="s">
        <v>417</v>
      </c>
      <c r="H22" s="168"/>
      <c r="I22" s="169" t="s">
        <v>417</v>
      </c>
      <c r="J22" s="170" t="s">
        <v>28</v>
      </c>
      <c r="K22" s="171"/>
      <c r="L22" s="172" t="s">
        <v>29</v>
      </c>
      <c r="M22" s="173"/>
      <c r="N22" s="169" t="s">
        <v>417</v>
      </c>
      <c r="Q22" s="14"/>
    </row>
    <row r="23" spans="2:17" ht="12.75">
      <c r="B23" s="169"/>
      <c r="C23" s="174" t="s">
        <v>28</v>
      </c>
      <c r="D23" s="175"/>
      <c r="E23" s="176"/>
      <c r="F23" s="177"/>
      <c r="G23" s="169"/>
      <c r="H23" s="168"/>
      <c r="I23" s="169"/>
      <c r="J23" s="174" t="s">
        <v>22</v>
      </c>
      <c r="K23" s="175"/>
      <c r="L23" s="176"/>
      <c r="M23" s="177"/>
      <c r="N23" s="169"/>
      <c r="Q23" s="14"/>
    </row>
    <row r="24" spans="2:17" ht="12.75">
      <c r="B24" s="169"/>
      <c r="C24" s="178"/>
      <c r="D24" s="169"/>
      <c r="E24" s="178"/>
      <c r="F24" s="169"/>
      <c r="G24" s="169"/>
      <c r="H24" s="168"/>
      <c r="I24" s="169"/>
      <c r="J24" s="178"/>
      <c r="K24" s="169"/>
      <c r="L24" s="178"/>
      <c r="M24" s="169"/>
      <c r="N24" s="169"/>
      <c r="Q24" s="14"/>
    </row>
    <row r="25" spans="2:17" ht="12.75">
      <c r="B25" s="169" t="s">
        <v>417</v>
      </c>
      <c r="C25" s="179" t="s">
        <v>40</v>
      </c>
      <c r="D25" s="184"/>
      <c r="E25" s="185">
        <v>44820</v>
      </c>
      <c r="F25" s="186"/>
      <c r="G25" s="169" t="s">
        <v>417</v>
      </c>
      <c r="H25" s="168"/>
      <c r="I25" s="169" t="s">
        <v>417</v>
      </c>
      <c r="J25" s="212" t="s">
        <v>418</v>
      </c>
      <c r="K25" s="213"/>
      <c r="L25" s="214">
        <v>44827</v>
      </c>
      <c r="M25" s="215"/>
      <c r="N25" s="169" t="s">
        <v>417</v>
      </c>
      <c r="Q25" s="14"/>
    </row>
    <row r="26" spans="2:17" ht="12.75">
      <c r="B26" s="169" t="s">
        <v>417</v>
      </c>
      <c r="C26" s="170" t="s">
        <v>112</v>
      </c>
      <c r="D26" s="171"/>
      <c r="E26" s="172" t="s">
        <v>384</v>
      </c>
      <c r="F26" s="173"/>
      <c r="G26" s="169" t="s">
        <v>417</v>
      </c>
      <c r="H26" s="168"/>
      <c r="I26" s="169" t="s">
        <v>417</v>
      </c>
      <c r="J26" s="170" t="s">
        <v>112</v>
      </c>
      <c r="K26" s="171"/>
      <c r="L26" s="172" t="s">
        <v>416</v>
      </c>
      <c r="M26" s="173"/>
      <c r="N26" s="169" t="s">
        <v>417</v>
      </c>
      <c r="Q26" s="2"/>
    </row>
    <row r="27" spans="2:17" ht="12.75">
      <c r="B27" s="169" t="s">
        <v>417</v>
      </c>
      <c r="C27" s="170" t="s">
        <v>416</v>
      </c>
      <c r="D27" s="171"/>
      <c r="E27" s="172" t="s">
        <v>126</v>
      </c>
      <c r="F27" s="173"/>
      <c r="G27" s="169" t="s">
        <v>417</v>
      </c>
      <c r="H27" s="168"/>
      <c r="I27" s="169" t="s">
        <v>417</v>
      </c>
      <c r="J27" s="170" t="s">
        <v>28</v>
      </c>
      <c r="K27" s="171"/>
      <c r="L27" s="172" t="s">
        <v>126</v>
      </c>
      <c r="M27" s="173"/>
      <c r="N27" s="169" t="s">
        <v>417</v>
      </c>
      <c r="Q27" s="2"/>
    </row>
    <row r="28" spans="2:17" ht="12.75">
      <c r="B28" s="169" t="s">
        <v>417</v>
      </c>
      <c r="C28" s="170" t="s">
        <v>28</v>
      </c>
      <c r="D28" s="171"/>
      <c r="E28" s="172" t="s">
        <v>30</v>
      </c>
      <c r="F28" s="173"/>
      <c r="G28" s="169" t="s">
        <v>417</v>
      </c>
      <c r="H28" s="168"/>
      <c r="I28" s="169" t="s">
        <v>417</v>
      </c>
      <c r="J28" s="170" t="s">
        <v>29</v>
      </c>
      <c r="K28" s="171"/>
      <c r="L28" s="172" t="s">
        <v>259</v>
      </c>
      <c r="M28" s="173"/>
      <c r="N28" s="169" t="s">
        <v>417</v>
      </c>
      <c r="Q28" s="2"/>
    </row>
    <row r="29" spans="2:14" ht="91.5" customHeight="1">
      <c r="B29" s="169" t="s">
        <v>417</v>
      </c>
      <c r="C29" s="170" t="s">
        <v>29</v>
      </c>
      <c r="D29" s="171"/>
      <c r="E29" s="172" t="s">
        <v>22</v>
      </c>
      <c r="F29" s="173"/>
      <c r="G29" s="169" t="s">
        <v>417</v>
      </c>
      <c r="H29" s="168"/>
      <c r="I29" s="169" t="s">
        <v>417</v>
      </c>
      <c r="J29" s="170" t="s">
        <v>22</v>
      </c>
      <c r="K29" s="171"/>
      <c r="L29" s="172" t="s">
        <v>30</v>
      </c>
      <c r="M29" s="173"/>
      <c r="N29" s="169" t="s">
        <v>417</v>
      </c>
    </row>
    <row r="30" spans="2:14" ht="12.75">
      <c r="B30" s="169"/>
      <c r="C30" s="174" t="s">
        <v>259</v>
      </c>
      <c r="D30" s="175"/>
      <c r="E30" s="176"/>
      <c r="F30" s="177"/>
      <c r="G30" s="169"/>
      <c r="H30" s="168"/>
      <c r="I30" s="169"/>
      <c r="J30" s="174" t="s">
        <v>384</v>
      </c>
      <c r="K30" s="175"/>
      <c r="L30" s="176"/>
      <c r="M30" s="177"/>
      <c r="N30" s="169"/>
    </row>
    <row r="32" spans="2:14" ht="12.75">
      <c r="B32" s="168"/>
      <c r="C32" s="212" t="s">
        <v>419</v>
      </c>
      <c r="D32" s="213"/>
      <c r="E32" s="214">
        <v>44834</v>
      </c>
      <c r="F32" s="215"/>
      <c r="G32" s="168"/>
      <c r="H32" s="168"/>
      <c r="I32" s="168"/>
      <c r="J32" s="168"/>
      <c r="K32" s="168"/>
      <c r="L32" s="168"/>
      <c r="M32" s="168"/>
      <c r="N32" s="168"/>
    </row>
    <row r="33" spans="3:6" ht="12.75">
      <c r="C33" s="170" t="s">
        <v>28</v>
      </c>
      <c r="D33" s="171"/>
      <c r="E33" s="172" t="s">
        <v>416</v>
      </c>
      <c r="F33" s="173"/>
    </row>
    <row r="34" spans="3:6" ht="12.75">
      <c r="C34" s="170" t="s">
        <v>29</v>
      </c>
      <c r="D34" s="171"/>
      <c r="E34" s="172" t="s">
        <v>384</v>
      </c>
      <c r="F34" s="173"/>
    </row>
    <row r="35" spans="3:6" ht="12.75">
      <c r="C35" s="170" t="s">
        <v>22</v>
      </c>
      <c r="D35" s="171"/>
      <c r="E35" s="172" t="s">
        <v>126</v>
      </c>
      <c r="F35" s="173"/>
    </row>
    <row r="36" spans="3:6" ht="12.75">
      <c r="C36" s="170" t="s">
        <v>30</v>
      </c>
      <c r="D36" s="171"/>
      <c r="E36" s="172" t="s">
        <v>259</v>
      </c>
      <c r="F36" s="173"/>
    </row>
    <row r="37" spans="3:6" ht="12.75">
      <c r="C37" s="189" t="s">
        <v>112</v>
      </c>
      <c r="D37" s="187"/>
      <c r="E37" s="187"/>
      <c r="F37" s="188"/>
    </row>
  </sheetData>
  <sheetProtection selectLockedCells="1" selectUnlockedCells="1"/>
  <mergeCells count="19">
    <mergeCell ref="Q5:Q6"/>
    <mergeCell ref="J18:K18"/>
    <mergeCell ref="L18:M18"/>
    <mergeCell ref="C1:O1"/>
    <mergeCell ref="C2:L2"/>
    <mergeCell ref="C4:D4"/>
    <mergeCell ref="E4:F4"/>
    <mergeCell ref="J4:K4"/>
    <mergeCell ref="L4:M4"/>
    <mergeCell ref="J25:K25"/>
    <mergeCell ref="L25:M25"/>
    <mergeCell ref="C32:D32"/>
    <mergeCell ref="E32:F32"/>
    <mergeCell ref="C11:D11"/>
    <mergeCell ref="E11:F11"/>
    <mergeCell ref="J11:K11"/>
    <mergeCell ref="L11:M11"/>
    <mergeCell ref="C18:D18"/>
    <mergeCell ref="E18:F18"/>
  </mergeCells>
  <conditionalFormatting sqref="M1:O3 F1:H3 F27:H65536 O22:O65536 M27:N65536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3 K1:K3 D1 D27:D65536 K27:K65536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F23:F26 G4 F5:F9 M5:M9 G9:G10 N4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">
    <tabColor theme="4" tint="0.39998000860214233"/>
  </sheetPr>
  <dimension ref="B1:R26"/>
  <sheetViews>
    <sheetView zoomScale="115" zoomScaleNormal="115" zoomScalePageLayoutView="0" workbookViewId="0" topLeftCell="A2">
      <selection activeCell="J23" sqref="J23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2.57421875" style="1" customWidth="1"/>
    <col min="19" max="20" width="11.421875" style="1" customWidth="1"/>
    <col min="21" max="16384" width="11.421875" style="1" customWidth="1"/>
  </cols>
  <sheetData>
    <row r="1" spans="3:15" ht="20.25">
      <c r="C1" s="195" t="str">
        <f>Honneur!C1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151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70"/>
      <c r="C4" s="196" t="s">
        <v>34</v>
      </c>
      <c r="D4" s="197"/>
      <c r="E4" s="198">
        <f>'Promotion 1'!E4</f>
        <v>44701</v>
      </c>
      <c r="F4" s="199"/>
      <c r="G4" s="70"/>
      <c r="H4" s="70"/>
      <c r="I4" s="70"/>
      <c r="J4" s="196" t="s">
        <v>35</v>
      </c>
      <c r="K4" s="197"/>
      <c r="L4" s="198">
        <f>'Promotion 1'!L4</f>
        <v>44708</v>
      </c>
      <c r="M4" s="199"/>
      <c r="N4" s="70"/>
    </row>
    <row r="5" spans="2:17" ht="12.75">
      <c r="B5" s="71">
        <f>IF($D5="","",IF($D5&gt;$F5,3)+IF($D5=$F5,2,1))</f>
      </c>
      <c r="C5" s="72" t="str">
        <f>Q7</f>
        <v>Orgelet 3</v>
      </c>
      <c r="D5" s="73"/>
      <c r="E5" s="74" t="str">
        <f>Q8</f>
        <v>Montmorot 1</v>
      </c>
      <c r="F5" s="75"/>
      <c r="G5" s="71">
        <f>IF(F5="","",IF(F5&gt;D5,3)+IF(F5=D5,2,1))</f>
      </c>
      <c r="H5" s="70"/>
      <c r="I5" s="71">
        <f aca="true" t="shared" si="0" ref="I5:I14">IF(K5="","",IF(K5&gt;M5,3)+IF(K5=M5,2,1))</f>
      </c>
      <c r="J5" s="72" t="str">
        <f>Q7</f>
        <v>Orgelet 3</v>
      </c>
      <c r="K5" s="73"/>
      <c r="L5" s="74" t="str">
        <f>Q9</f>
        <v>Pont de Poitte 1</v>
      </c>
      <c r="M5" s="75"/>
      <c r="N5" s="71">
        <f aca="true" t="shared" si="1" ref="N5:N14">IF(M5="","",IF(M5&gt;K5,3)+IF(M5=K5,2,1))</f>
      </c>
      <c r="Q5" s="210" t="s">
        <v>41</v>
      </c>
    </row>
    <row r="6" spans="2:17" ht="12.75">
      <c r="B6" s="71">
        <f>IF(D6="","",IF(D6&gt;F6,3)+IF(D6=F6,2,1))</f>
      </c>
      <c r="C6" s="76" t="str">
        <f>Q9</f>
        <v>Pont de Poitte 1</v>
      </c>
      <c r="D6" s="77"/>
      <c r="E6" s="78" t="str">
        <f>Q10</f>
        <v>ABJ </v>
      </c>
      <c r="F6" s="79"/>
      <c r="G6" s="71">
        <f>IF(F6="","",IF(F6&gt;D6,3)+IF(F6=D6,2,1))</f>
      </c>
      <c r="H6" s="70"/>
      <c r="I6" s="71">
        <f t="shared" si="0"/>
      </c>
      <c r="J6" s="76" t="str">
        <f>Q10</f>
        <v>ABJ </v>
      </c>
      <c r="K6" s="77"/>
      <c r="L6" s="78" t="str">
        <f>Q8</f>
        <v>Montmorot 1</v>
      </c>
      <c r="M6" s="79"/>
      <c r="N6" s="71">
        <f t="shared" si="1"/>
      </c>
      <c r="Q6" s="211"/>
    </row>
    <row r="7" spans="2:18" ht="12.75">
      <c r="B7" s="71">
        <f>IF(D7="","",IF(D7&gt;F7,3)+IF(D7=F7,2,1))</f>
      </c>
      <c r="C7" s="76" t="str">
        <f>Q11</f>
        <v>Arinthod 2</v>
      </c>
      <c r="D7" s="77"/>
      <c r="E7" s="78" t="str">
        <f>Q12</f>
        <v>Ney Pétanque 2</v>
      </c>
      <c r="F7" s="79"/>
      <c r="G7" s="71">
        <f>IF(F7="","",IF(F7&gt;D7,3)+IF(F7=D7,2,1))</f>
      </c>
      <c r="H7" s="70"/>
      <c r="I7" s="71">
        <f t="shared" si="0"/>
      </c>
      <c r="J7" s="76" t="str">
        <f>Q11</f>
        <v>Arinthod 2</v>
      </c>
      <c r="K7" s="77"/>
      <c r="L7" s="78" t="str">
        <f>Q13</f>
        <v>Morez</v>
      </c>
      <c r="M7" s="79"/>
      <c r="N7" s="71">
        <f t="shared" si="1"/>
      </c>
      <c r="P7" s="21">
        <v>1</v>
      </c>
      <c r="Q7" s="4" t="str">
        <f>'liste équipes'!F4</f>
        <v>Orgelet 3</v>
      </c>
      <c r="R7" s="11"/>
    </row>
    <row r="8" spans="2:18" ht="12.75">
      <c r="B8" s="71">
        <f>IF(D8="","",IF(D8&gt;F8,3)+IF(D8=F8,2,1))</f>
      </c>
      <c r="C8" s="80" t="str">
        <f>Q13</f>
        <v>Morez</v>
      </c>
      <c r="D8" s="81"/>
      <c r="E8" s="82" t="str">
        <f>Q14</f>
        <v>Clairvaux 2</v>
      </c>
      <c r="F8" s="83"/>
      <c r="G8" s="71">
        <f>IF(F8="","",IF(F8&gt;D8,3)+IF(F8=D8,2,1))</f>
      </c>
      <c r="H8" s="70"/>
      <c r="I8" s="71">
        <f t="shared" si="0"/>
      </c>
      <c r="J8" s="80" t="str">
        <f>Q12</f>
        <v>Ney Pétanque 2</v>
      </c>
      <c r="K8" s="81"/>
      <c r="L8" s="82" t="str">
        <f>Q14</f>
        <v>Clairvaux 2</v>
      </c>
      <c r="M8" s="83"/>
      <c r="N8" s="71">
        <f t="shared" si="1"/>
      </c>
      <c r="P8" s="21">
        <v>2</v>
      </c>
      <c r="Q8" s="4" t="str">
        <f>'liste équipes'!F5</f>
        <v>Montmorot 1</v>
      </c>
      <c r="R8" s="11"/>
    </row>
    <row r="9" spans="2:18" ht="12.75">
      <c r="B9" s="70"/>
      <c r="C9" s="70"/>
      <c r="D9" s="70"/>
      <c r="E9" s="70"/>
      <c r="F9" s="70"/>
      <c r="G9" s="70"/>
      <c r="H9" s="70"/>
      <c r="I9" s="71">
        <f t="shared" si="0"/>
      </c>
      <c r="J9" s="70"/>
      <c r="K9" s="70"/>
      <c r="L9" s="70"/>
      <c r="M9" s="70"/>
      <c r="N9" s="71">
        <f t="shared" si="1"/>
      </c>
      <c r="P9" s="21">
        <v>3</v>
      </c>
      <c r="Q9" s="4" t="str">
        <f>'liste équipes'!F6</f>
        <v>Pont de Poitte 1</v>
      </c>
      <c r="R9" s="11"/>
    </row>
    <row r="10" spans="2:18" ht="12.75">
      <c r="B10" s="70"/>
      <c r="C10" s="196" t="s">
        <v>36</v>
      </c>
      <c r="D10" s="197"/>
      <c r="E10" s="198">
        <f>'Promotion 1'!E10</f>
        <v>44715</v>
      </c>
      <c r="F10" s="199"/>
      <c r="G10" s="70"/>
      <c r="H10" s="70"/>
      <c r="I10" s="71">
        <f t="shared" si="0"/>
      </c>
      <c r="J10" s="196" t="s">
        <v>37</v>
      </c>
      <c r="K10" s="197"/>
      <c r="L10" s="198">
        <f>'Promotion 1'!L10</f>
        <v>44750</v>
      </c>
      <c r="M10" s="199"/>
      <c r="N10" s="71">
        <f t="shared" si="1"/>
      </c>
      <c r="P10" s="21">
        <v>4</v>
      </c>
      <c r="Q10" s="4" t="str">
        <f>'liste équipes'!F7</f>
        <v>ABJ </v>
      </c>
      <c r="R10" s="11"/>
    </row>
    <row r="11" spans="2:18" ht="12.75">
      <c r="B11" s="71">
        <f>IF($D11="","",IF($D11&gt;$F11,3)+IF($D11=$F11,2,1))</f>
      </c>
      <c r="C11" s="72" t="str">
        <f>Q7</f>
        <v>Orgelet 3</v>
      </c>
      <c r="D11" s="73"/>
      <c r="E11" s="74" t="str">
        <f>Q10</f>
        <v>ABJ </v>
      </c>
      <c r="F11" s="75"/>
      <c r="G11" s="71">
        <f>IF($F11="","",IF($F11&gt;$D11,3)+IF($F11=$D11,2,1))</f>
      </c>
      <c r="H11" s="70"/>
      <c r="I11" s="71">
        <f t="shared" si="0"/>
      </c>
      <c r="J11" s="72" t="str">
        <f>Q11</f>
        <v>Arinthod 2</v>
      </c>
      <c r="K11" s="73"/>
      <c r="L11" s="74" t="str">
        <f>Q7</f>
        <v>Orgelet 3</v>
      </c>
      <c r="M11" s="75"/>
      <c r="N11" s="71">
        <f t="shared" si="1"/>
      </c>
      <c r="P11" s="21">
        <v>5</v>
      </c>
      <c r="Q11" s="4" t="str">
        <f>'liste équipes'!F8</f>
        <v>Arinthod 2</v>
      </c>
      <c r="R11" s="11"/>
    </row>
    <row r="12" spans="2:17" ht="12.75">
      <c r="B12" s="71">
        <f>IF(D12="","",IF(D12&gt;F12,3)+IF(D12=F12,2,1))</f>
      </c>
      <c r="C12" s="76" t="str">
        <f>Q8</f>
        <v>Montmorot 1</v>
      </c>
      <c r="D12" s="77"/>
      <c r="E12" s="78" t="str">
        <f>Q9</f>
        <v>Pont de Poitte 1</v>
      </c>
      <c r="F12" s="79"/>
      <c r="G12" s="71">
        <f>IF(F12="","",IF(F12&gt;D12,3)+IF(F12=D12,2,1))</f>
      </c>
      <c r="H12" s="70"/>
      <c r="I12" s="71">
        <f t="shared" si="0"/>
      </c>
      <c r="J12" s="76" t="str">
        <f>Q13</f>
        <v>Morez</v>
      </c>
      <c r="K12" s="77"/>
      <c r="L12" s="78" t="str">
        <f>Q8</f>
        <v>Montmorot 1</v>
      </c>
      <c r="M12" s="79"/>
      <c r="N12" s="71">
        <f t="shared" si="1"/>
      </c>
      <c r="P12" s="21">
        <v>6</v>
      </c>
      <c r="Q12" s="4" t="str">
        <f>'liste équipes'!F9</f>
        <v>Ney Pétanque 2</v>
      </c>
    </row>
    <row r="13" spans="2:17" ht="12.75">
      <c r="B13" s="71">
        <f>IF(D13="","",IF(D13&gt;F13,3)+IF(D13=F13,2,1))</f>
      </c>
      <c r="C13" s="76" t="str">
        <f>Q12</f>
        <v>Ney Pétanque 2</v>
      </c>
      <c r="D13" s="77"/>
      <c r="E13" s="78" t="str">
        <f>Q13</f>
        <v>Morez</v>
      </c>
      <c r="F13" s="79"/>
      <c r="G13" s="71">
        <f>IF(F13="","",IF(F13&gt;D13,3)+IF(F13=D13,2,1))</f>
      </c>
      <c r="H13" s="70"/>
      <c r="I13" s="71">
        <f t="shared" si="0"/>
      </c>
      <c r="J13" s="76" t="str">
        <f>Q12</f>
        <v>Ney Pétanque 2</v>
      </c>
      <c r="K13" s="77"/>
      <c r="L13" s="78" t="str">
        <f>Q9</f>
        <v>Pont de Poitte 1</v>
      </c>
      <c r="M13" s="79"/>
      <c r="N13" s="71">
        <f t="shared" si="1"/>
      </c>
      <c r="P13" s="21">
        <v>7</v>
      </c>
      <c r="Q13" s="4" t="str">
        <f>'liste équipes'!F10</f>
        <v>Morez</v>
      </c>
    </row>
    <row r="14" spans="2:17" ht="12.75">
      <c r="B14" s="71">
        <f>IF(D14="","",IF(D14&gt;F14,3)+IF(D14=F14,2,1))</f>
      </c>
      <c r="C14" s="80" t="str">
        <f>Q14</f>
        <v>Clairvaux 2</v>
      </c>
      <c r="D14" s="81"/>
      <c r="E14" s="82" t="str">
        <f>Q11</f>
        <v>Arinthod 2</v>
      </c>
      <c r="F14" s="83"/>
      <c r="G14" s="71">
        <f>IF(F14="","",IF(F14&gt;D14,3)+IF(F14=D14,2,1))</f>
      </c>
      <c r="H14" s="70"/>
      <c r="I14" s="71">
        <f t="shared" si="0"/>
      </c>
      <c r="J14" s="80" t="str">
        <f>Q14</f>
        <v>Clairvaux 2</v>
      </c>
      <c r="K14" s="81"/>
      <c r="L14" s="82" t="str">
        <f>Q10</f>
        <v>ABJ </v>
      </c>
      <c r="M14" s="83"/>
      <c r="N14" s="71">
        <f t="shared" si="1"/>
      </c>
      <c r="P14" s="21">
        <v>8</v>
      </c>
      <c r="Q14" s="4" t="str">
        <f>'liste équipes'!F11</f>
        <v>Clairvaux 2</v>
      </c>
    </row>
    <row r="15" spans="2:17" ht="12.75">
      <c r="B15" s="71"/>
      <c r="C15" s="84"/>
      <c r="D15" s="71"/>
      <c r="E15" s="84"/>
      <c r="F15" s="71"/>
      <c r="G15" s="71"/>
      <c r="H15" s="70"/>
      <c r="I15" s="71"/>
      <c r="J15" s="84"/>
      <c r="K15" s="71"/>
      <c r="L15" s="84"/>
      <c r="M15" s="71"/>
      <c r="N15" s="71"/>
      <c r="Q15" s="2"/>
    </row>
    <row r="16" spans="2:17" ht="12.75">
      <c r="B16" s="71">
        <f>IF(D16="","",IF(D16&gt;F16,3)+IF(D16=F16,2,1))</f>
      </c>
      <c r="C16" s="196" t="s">
        <v>38</v>
      </c>
      <c r="D16" s="197"/>
      <c r="E16" s="198">
        <f>'Promotion 1'!E16</f>
        <v>44806</v>
      </c>
      <c r="F16" s="199"/>
      <c r="G16" s="71">
        <f>IF(F16="","",IF(F16&gt;D16,3)+IF(F16=D16,2,1))</f>
      </c>
      <c r="H16" s="70"/>
      <c r="I16" s="71">
        <f>IF(K16="","",IF(K16&gt;M16,3)+IF(K16=M16,2,1))</f>
      </c>
      <c r="J16" s="196" t="s">
        <v>39</v>
      </c>
      <c r="K16" s="197"/>
      <c r="L16" s="198">
        <f>'Promotion 1'!L16</f>
        <v>44813</v>
      </c>
      <c r="M16" s="199"/>
      <c r="N16" s="71">
        <f>IF(M16="","",IF(M16&gt;K16,3)+IF(M16=K16,2,1))</f>
      </c>
      <c r="Q16" s="22"/>
    </row>
    <row r="17" spans="2:17" ht="12.75">
      <c r="B17" s="71">
        <f>IF(D17="","",IF(D17&gt;F17,3)+IF(D17=F17,2,1))</f>
      </c>
      <c r="C17" s="72" t="str">
        <f>Q13</f>
        <v>Morez</v>
      </c>
      <c r="D17" s="73"/>
      <c r="E17" s="74" t="str">
        <f>Q7</f>
        <v>Orgelet 3</v>
      </c>
      <c r="F17" s="75"/>
      <c r="G17" s="71">
        <f>IF(F17="","",IF(F17&gt;D17,3)+IF(F17=D17,2,1))</f>
      </c>
      <c r="H17" s="70"/>
      <c r="I17" s="71">
        <f>IF(K17="","",IF(K17&gt;M17,3)+IF(K17=M17,2,1))</f>
      </c>
      <c r="J17" s="72" t="str">
        <f>Q12</f>
        <v>Ney Pétanque 2</v>
      </c>
      <c r="K17" s="73"/>
      <c r="L17" s="74" t="str">
        <f>Q7</f>
        <v>Orgelet 3</v>
      </c>
      <c r="M17" s="75"/>
      <c r="N17" s="71">
        <f>IF(M17="","",IF(M17&gt;K17,3)+IF(M17=K17,2,1))</f>
      </c>
      <c r="Q17" s="22"/>
    </row>
    <row r="18" spans="2:17" ht="12.75">
      <c r="B18" s="71">
        <f>IF(D18="","",IF(D18&gt;F18,3)+IF(D18=F18,2,1))</f>
      </c>
      <c r="C18" s="76" t="str">
        <f>Q8</f>
        <v>Montmorot 1</v>
      </c>
      <c r="D18" s="77"/>
      <c r="E18" s="78" t="str">
        <f>Q11</f>
        <v>Arinthod 2</v>
      </c>
      <c r="F18" s="79"/>
      <c r="G18" s="71">
        <f>IF(F18="","",IF(F18&gt;D18,3)+IF(F18=D18,2,1))</f>
      </c>
      <c r="H18" s="70"/>
      <c r="I18" s="71">
        <f>IF(K18="","",IF(K18&gt;M18,3)+IF(K18=M18,2,1))</f>
      </c>
      <c r="J18" s="76" t="str">
        <f>Q11</f>
        <v>Arinthod 2</v>
      </c>
      <c r="K18" s="77"/>
      <c r="L18" s="78" t="str">
        <f>Q10</f>
        <v>ABJ </v>
      </c>
      <c r="M18" s="79"/>
      <c r="N18" s="71">
        <f>IF(M18="","",IF(M18&gt;K18,3)+IF(M18=K18,2,1))</f>
      </c>
      <c r="Q18" s="22"/>
    </row>
    <row r="19" spans="2:17" ht="12.75">
      <c r="B19" s="71">
        <f>IF(D19="","",IF(D19&gt;F19,3)+IF(D19=F19,2,1))</f>
      </c>
      <c r="C19" s="76" t="str">
        <f>Q10</f>
        <v>ABJ </v>
      </c>
      <c r="D19" s="77"/>
      <c r="E19" s="78" t="str">
        <f>Q12</f>
        <v>Ney Pétanque 2</v>
      </c>
      <c r="F19" s="79"/>
      <c r="G19" s="71">
        <f>IF($F19="","",IF($F19&gt;$D19,3)+IF($F19=$D19,2,1))</f>
      </c>
      <c r="H19" s="70"/>
      <c r="I19" s="71">
        <f>IF(K19="","",IF(K19&gt;M19,3)+IF(K19=M19,2,1))</f>
      </c>
      <c r="J19" s="76" t="str">
        <f>Q13</f>
        <v>Morez</v>
      </c>
      <c r="K19" s="77"/>
      <c r="L19" s="78" t="str">
        <f>Q9</f>
        <v>Pont de Poitte 1</v>
      </c>
      <c r="M19" s="79"/>
      <c r="N19" s="71">
        <f>IF(M19="","",IF(M19&gt;K19,3)+IF(M19=K19,2,1))</f>
      </c>
      <c r="Q19" s="22"/>
    </row>
    <row r="20" spans="2:17" ht="12.75">
      <c r="B20" s="71">
        <f>IF(D20="","",IF(D20&gt;F20,3)+IF(D20=F20,2,1))</f>
      </c>
      <c r="C20" s="80" t="str">
        <f>Q9</f>
        <v>Pont de Poitte 1</v>
      </c>
      <c r="D20" s="81"/>
      <c r="E20" s="82" t="str">
        <f>Q14</f>
        <v>Clairvaux 2</v>
      </c>
      <c r="F20" s="83"/>
      <c r="G20" s="71">
        <f>IF(F20="","",IF(F20&gt;D20,3)+IF(F20=D20,2,1))</f>
      </c>
      <c r="H20" s="70"/>
      <c r="I20" s="71">
        <f>IF(K20="","",IF(K20&gt;M20,3)+IF(K20=M20,2,1))</f>
      </c>
      <c r="J20" s="80" t="str">
        <f>Q8</f>
        <v>Montmorot 1</v>
      </c>
      <c r="K20" s="81"/>
      <c r="L20" s="82" t="str">
        <f>Q14</f>
        <v>Clairvaux 2</v>
      </c>
      <c r="M20" s="83"/>
      <c r="N20" s="71">
        <f>IF(M20="","",IF(M20&gt;K20,3)+IF(M20=K20,2,1))</f>
      </c>
      <c r="Q20" s="22"/>
    </row>
    <row r="21" spans="2:17" ht="12.75">
      <c r="B21" s="71"/>
      <c r="C21" s="84"/>
      <c r="D21" s="71"/>
      <c r="E21" s="84"/>
      <c r="F21" s="71"/>
      <c r="G21" s="71"/>
      <c r="H21" s="70"/>
      <c r="I21" s="71"/>
      <c r="J21" s="84"/>
      <c r="K21" s="71"/>
      <c r="L21" s="84"/>
      <c r="M21" s="71"/>
      <c r="N21" s="71"/>
      <c r="Q21" s="22"/>
    </row>
    <row r="22" spans="2:18" ht="12.75">
      <c r="B22" s="71">
        <f>IF(D22="","",IF(D22&gt;F22,3)+IF(D22=F22,2,1))</f>
      </c>
      <c r="C22" s="90" t="s">
        <v>40</v>
      </c>
      <c r="D22" s="91"/>
      <c r="E22" s="88">
        <f>'Promotion 1'!E22</f>
        <v>44820</v>
      </c>
      <c r="F22" s="89"/>
      <c r="G22" s="71">
        <f>IF(F22="","",IF(F22&gt;D22,3)+IF(F22=D22,2,1))</f>
      </c>
      <c r="H22" s="70"/>
      <c r="I22" s="71">
        <f>IF(K22="","",IF(K22&gt;M22,3)+IF(K22=M22,2,1))</f>
      </c>
      <c r="J22" s="70"/>
      <c r="K22" s="70"/>
      <c r="L22" s="70"/>
      <c r="M22" s="70"/>
      <c r="N22" s="71">
        <f>IF(M22="","",IF(M22&gt;K22,3)+IF(M22=K22,2,1))</f>
      </c>
      <c r="Q22" s="22"/>
      <c r="R22" s="2"/>
    </row>
    <row r="23" spans="2:18" ht="12.75">
      <c r="B23" s="71">
        <f>IF(D23="","",IF(D23&gt;F23,3)+IF(D23=F23,2,1))</f>
      </c>
      <c r="C23" s="72" t="str">
        <f>Q8</f>
        <v>Montmorot 1</v>
      </c>
      <c r="D23" s="73"/>
      <c r="E23" s="74" t="str">
        <f>Q12</f>
        <v>Ney Pétanque 2</v>
      </c>
      <c r="F23" s="75"/>
      <c r="G23" s="71">
        <f>IF(F23="","",IF(F23&gt;D23,3)+IF(F23=D23,2,1))</f>
      </c>
      <c r="H23" s="70"/>
      <c r="I23" s="70"/>
      <c r="J23" s="70"/>
      <c r="K23" s="70"/>
      <c r="L23" s="70"/>
      <c r="M23" s="70"/>
      <c r="N23" s="70"/>
      <c r="Q23" s="22"/>
      <c r="R23" s="2"/>
    </row>
    <row r="24" spans="2:14" ht="12.75">
      <c r="B24" s="71">
        <f>IF(D24="","",IF(D24&gt;F24,3)+IF(D24=F24,2,1))</f>
      </c>
      <c r="C24" s="76" t="str">
        <f>Q10</f>
        <v>ABJ </v>
      </c>
      <c r="D24" s="77"/>
      <c r="E24" s="78" t="str">
        <f>Q13</f>
        <v>Morez</v>
      </c>
      <c r="F24" s="79"/>
      <c r="G24" s="71">
        <f>IF(F24="","",IF(F24&gt;D24,3)+IF(F24=D24,2,1))</f>
      </c>
      <c r="H24" s="70"/>
      <c r="I24" s="70"/>
      <c r="J24" s="70"/>
      <c r="K24" s="70"/>
      <c r="L24" s="70"/>
      <c r="M24" s="70"/>
      <c r="N24" s="70"/>
    </row>
    <row r="25" spans="2:14" ht="12.75">
      <c r="B25" s="71">
        <f>IF(D25="","",IF(D25&gt;F25,3)+IF(D25=F25,2,1))</f>
      </c>
      <c r="C25" s="76" t="str">
        <f>Q9</f>
        <v>Pont de Poitte 1</v>
      </c>
      <c r="D25" s="77"/>
      <c r="E25" s="78" t="str">
        <f>Q11</f>
        <v>Arinthod 2</v>
      </c>
      <c r="F25" s="79"/>
      <c r="G25" s="71">
        <f>IF(F25="","",IF(F25&gt;D25,3)+IF(F25=D25,2,1))</f>
      </c>
      <c r="H25" s="70"/>
      <c r="I25" s="70"/>
      <c r="J25" s="70"/>
      <c r="K25" s="70"/>
      <c r="L25" s="70"/>
      <c r="M25" s="70"/>
      <c r="N25" s="70"/>
    </row>
    <row r="26" spans="2:14" ht="12.75">
      <c r="B26" s="71">
        <f>IF(D26="","",IF(D26&gt;F26,3)+IF(D26=F26,2,1))</f>
      </c>
      <c r="C26" s="80" t="str">
        <f>Q14</f>
        <v>Clairvaux 2</v>
      </c>
      <c r="D26" s="81"/>
      <c r="E26" s="82" t="str">
        <f>Q7</f>
        <v>Orgelet 3</v>
      </c>
      <c r="F26" s="83"/>
      <c r="G26" s="71">
        <f>IF(F26="","",IF(F26&gt;D26,3)+IF(F26=D26,2,1))</f>
      </c>
      <c r="H26" s="70"/>
      <c r="I26" s="70"/>
      <c r="J26" s="70"/>
      <c r="K26" s="70"/>
      <c r="L26" s="70"/>
      <c r="M26" s="70"/>
      <c r="N26" s="70"/>
    </row>
    <row r="29" ht="78.75" customHeight="1"/>
  </sheetData>
  <sheetProtection selectLockedCells="1" selectUnlockedCells="1"/>
  <mergeCells count="15">
    <mergeCell ref="C1:O1"/>
    <mergeCell ref="C2:L2"/>
    <mergeCell ref="C4:D4"/>
    <mergeCell ref="E4:F4"/>
    <mergeCell ref="J4:K4"/>
    <mergeCell ref="L4:M4"/>
    <mergeCell ref="Q5:Q6"/>
    <mergeCell ref="C10:D10"/>
    <mergeCell ref="E10:F10"/>
    <mergeCell ref="J10:K10"/>
    <mergeCell ref="L10:M10"/>
    <mergeCell ref="C16:D16"/>
    <mergeCell ref="E16:F16"/>
    <mergeCell ref="J16:K16"/>
    <mergeCell ref="L16:M16"/>
  </mergeCells>
  <conditionalFormatting sqref="F1:H1 M1:O3 O22:O26 F27:H65536 M27:O65536 F3:H3">
    <cfRule type="cellIs" priority="19" dxfId="2" operator="greaterThan" stopIfTrue="1">
      <formula>D1</formula>
    </cfRule>
    <cfRule type="cellIs" priority="20" dxfId="1" operator="lessThan" stopIfTrue="1">
      <formula>D1</formula>
    </cfRule>
    <cfRule type="cellIs" priority="21" dxfId="0" operator="equal" stopIfTrue="1">
      <formula>D1</formula>
    </cfRule>
  </conditionalFormatting>
  <conditionalFormatting sqref="D1 D3 K1 D27:D65536 K27:K65536 K3">
    <cfRule type="cellIs" priority="22" dxfId="2" operator="greaterThan" stopIfTrue="1">
      <formula>F1</formula>
    </cfRule>
    <cfRule type="cellIs" priority="23" dxfId="1" operator="lessThan" stopIfTrue="1">
      <formula>F1</formula>
    </cfRule>
    <cfRule type="cellIs" priority="24" dxfId="0" operator="equal" stopIfTrue="1">
      <formula>F1</formula>
    </cfRule>
  </conditionalFormatting>
  <conditionalFormatting sqref="F2:H2">
    <cfRule type="cellIs" priority="13" dxfId="2" operator="greaterThan" stopIfTrue="1">
      <formula>D2</formula>
    </cfRule>
    <cfRule type="cellIs" priority="14" dxfId="1" operator="lessThan" stopIfTrue="1">
      <formula>D2</formula>
    </cfRule>
    <cfRule type="cellIs" priority="15" dxfId="0" operator="equal" stopIfTrue="1">
      <formula>D2</formula>
    </cfRule>
  </conditionalFormatting>
  <conditionalFormatting sqref="K2">
    <cfRule type="cellIs" priority="16" dxfId="2" operator="greaterThan" stopIfTrue="1">
      <formula>M2</formula>
    </cfRule>
    <cfRule type="cellIs" priority="17" dxfId="1" operator="lessThan" stopIfTrue="1">
      <formula>M2</formula>
    </cfRule>
    <cfRule type="cellIs" priority="18" dxfId="0" operator="equal" stopIfTrue="1">
      <formula>M2</formula>
    </cfRule>
  </conditionalFormatting>
  <conditionalFormatting sqref="F23:F26 G4 F5:F9 M5:M9 G9:G10 N4 F11:F15 M11:M15 M17:M22 F17:F21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D5:D9 K5:K9 D11:D15 K11:K15 K17:K22 D17:D21 D23:D26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tabColor theme="4" tint="0.39998000860214233"/>
  </sheetPr>
  <dimension ref="B1:AG26"/>
  <sheetViews>
    <sheetView zoomScale="115" zoomScaleNormal="115" zoomScalePageLayoutView="0" workbookViewId="0" topLeftCell="A1">
      <selection activeCell="K21" sqref="K21"/>
    </sheetView>
  </sheetViews>
  <sheetFormatPr defaultColWidth="11.421875" defaultRowHeight="12.75"/>
  <cols>
    <col min="1" max="1" width="2.28125" style="1" customWidth="1"/>
    <col min="2" max="2" width="2.003906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7" width="2.00390625" style="1" customWidth="1"/>
    <col min="8" max="8" width="2.421875" style="1" customWidth="1"/>
    <col min="9" max="9" width="2.00390625" style="1" customWidth="1"/>
    <col min="10" max="10" width="15.7109375" style="1" customWidth="1"/>
    <col min="11" max="11" width="4.7109375" style="1" customWidth="1"/>
    <col min="12" max="12" width="16.14062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31" width="3.7109375" style="1" customWidth="1"/>
    <col min="32" max="32" width="4.7109375" style="1" customWidth="1"/>
    <col min="33" max="33" width="12.57421875" style="1" customWidth="1"/>
    <col min="34" max="35" width="11.421875" style="1" customWidth="1"/>
    <col min="36" max="16384" width="11.421875" style="1" customWidth="1"/>
  </cols>
  <sheetData>
    <row r="1" spans="3:15" ht="20.25">
      <c r="C1" s="195" t="str">
        <f>Honneur!C1</f>
        <v>Championnat Des Clubs - Année 2022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152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2"/>
      <c r="C4" s="218" t="s">
        <v>34</v>
      </c>
      <c r="D4" s="219"/>
      <c r="E4" s="220">
        <f>'Promotion 4'!E4:F4</f>
        <v>44701</v>
      </c>
      <c r="F4" s="221"/>
      <c r="G4" s="2"/>
      <c r="H4" s="2"/>
      <c r="I4" s="2"/>
      <c r="J4" s="218" t="s">
        <v>35</v>
      </c>
      <c r="K4" s="219"/>
      <c r="L4" s="226">
        <f>'Promotion 4'!L4:M4</f>
        <v>44708</v>
      </c>
      <c r="M4" s="221"/>
      <c r="N4" s="2"/>
    </row>
    <row r="5" spans="2:32" ht="12.75">
      <c r="B5" s="3">
        <f>IF($D5="","",IF($D5&gt;$F5,3)+IF($D5=$F5,2,1))</f>
      </c>
      <c r="C5" s="30">
        <f>Q7</f>
        <v>0</v>
      </c>
      <c r="D5" s="31"/>
      <c r="E5" s="32">
        <f>Q12</f>
        <v>0</v>
      </c>
      <c r="F5" s="33"/>
      <c r="G5" s="3">
        <f>IF($F5="","",IF($F5&gt;$D5,3)+IF($F5=$D5,2,1))</f>
      </c>
      <c r="H5" s="2"/>
      <c r="I5" s="3">
        <f>IF(K5="","",IF(K5&gt;M5,3)+IF(K5=M5,2,1))</f>
      </c>
      <c r="J5" s="30">
        <f>Q12</f>
        <v>0</v>
      </c>
      <c r="K5" s="31"/>
      <c r="L5" s="32">
        <f>Q8</f>
        <v>0</v>
      </c>
      <c r="M5" s="33"/>
      <c r="N5" s="3">
        <f>IF(M5="","",IF(M5&gt;K5,3)+IF(M5=K5,2,1))</f>
      </c>
      <c r="Q5" s="210" t="s">
        <v>41</v>
      </c>
      <c r="R5" s="224">
        <v>1</v>
      </c>
      <c r="S5" s="224">
        <v>2</v>
      </c>
      <c r="T5" s="224">
        <v>3</v>
      </c>
      <c r="U5" s="224">
        <v>4</v>
      </c>
      <c r="V5" s="224">
        <v>5</v>
      </c>
      <c r="W5" s="224">
        <v>6</v>
      </c>
      <c r="X5" s="224">
        <v>7</v>
      </c>
      <c r="Y5" s="224">
        <v>8</v>
      </c>
      <c r="Z5" s="227" t="s">
        <v>42</v>
      </c>
      <c r="AA5" s="222" t="s">
        <v>0</v>
      </c>
      <c r="AB5" s="222" t="s">
        <v>1</v>
      </c>
      <c r="AC5" s="222" t="s">
        <v>2</v>
      </c>
      <c r="AD5" s="224" t="s">
        <v>2</v>
      </c>
      <c r="AE5" s="224" t="s">
        <v>3</v>
      </c>
      <c r="AF5" s="225" t="s">
        <v>4</v>
      </c>
    </row>
    <row r="6" spans="2:32" ht="12.75">
      <c r="B6" s="3">
        <f>IF(D6="","",IF(D6&gt;F6,3)+IF(D6=F6,2,1))</f>
      </c>
      <c r="C6" s="30">
        <f>Q8</f>
        <v>0</v>
      </c>
      <c r="D6" s="31"/>
      <c r="E6" s="32">
        <f>Q11</f>
        <v>0</v>
      </c>
      <c r="F6" s="33"/>
      <c r="G6" s="3">
        <f>IF($F6="","",IF($F6&gt;$D6,3)+IF($F6=$D6,2,1))</f>
      </c>
      <c r="H6" s="2"/>
      <c r="I6" s="3">
        <f>IF(K6="","",IF(K6&gt;M6,3)+IF(K6=M6,2,1))</f>
      </c>
      <c r="J6" s="30">
        <f>Q9</f>
        <v>0</v>
      </c>
      <c r="K6" s="31"/>
      <c r="L6" s="32">
        <f>Q7</f>
        <v>0</v>
      </c>
      <c r="M6" s="33"/>
      <c r="N6" s="3">
        <f>IF(M6="","",IF(M6&gt;K6,3)+IF(M6=K6,2,1))</f>
      </c>
      <c r="Q6" s="211"/>
      <c r="R6" s="224"/>
      <c r="S6" s="224"/>
      <c r="T6" s="224"/>
      <c r="U6" s="224"/>
      <c r="V6" s="224"/>
      <c r="W6" s="224"/>
      <c r="X6" s="224"/>
      <c r="Y6" s="224"/>
      <c r="Z6" s="228"/>
      <c r="AA6" s="223"/>
      <c r="AB6" s="223"/>
      <c r="AC6" s="223"/>
      <c r="AD6" s="224"/>
      <c r="AE6" s="224"/>
      <c r="AF6" s="225"/>
    </row>
    <row r="7" spans="2:33" ht="12.75">
      <c r="B7" s="3">
        <f>IF(D7="","",IF(D7&gt;F7,3)+IF(D7=F7,2,1))</f>
      </c>
      <c r="C7" s="34">
        <f>Q10</f>
        <v>0</v>
      </c>
      <c r="D7" s="35"/>
      <c r="E7" s="36">
        <f>Q9</f>
        <v>0</v>
      </c>
      <c r="F7" s="37"/>
      <c r="G7" s="3">
        <f>IF($F7="","",IF($F7&gt;$D7,3)+IF($F7=$D7,2,1))</f>
      </c>
      <c r="H7" s="2"/>
      <c r="I7" s="3">
        <f>IF(K7="","",IF(K7&gt;M7,3)+IF(K7=M7,2,1))</f>
      </c>
      <c r="J7" s="34">
        <f>Q11</f>
        <v>0</v>
      </c>
      <c r="K7" s="35"/>
      <c r="L7" s="36">
        <f>Q10</f>
        <v>0</v>
      </c>
      <c r="M7" s="37"/>
      <c r="N7" s="3">
        <f>IF(M7="","",IF(M7&gt;K7,3)+IF(M7=K7,2,1))</f>
      </c>
      <c r="P7" s="21">
        <v>1</v>
      </c>
      <c r="Q7" s="4">
        <f>'liste équipes'!G4</f>
        <v>0</v>
      </c>
      <c r="R7" s="5">
        <f>B5</f>
      </c>
      <c r="S7" s="5">
        <f>N6</f>
      </c>
      <c r="T7" s="5">
        <f>B13</f>
      </c>
      <c r="U7" s="5">
        <f>N13</f>
      </c>
      <c r="V7" s="5">
        <f>B18</f>
      </c>
      <c r="W7" s="5">
        <f>+I17</f>
      </c>
      <c r="X7" s="5">
        <f>+B26</f>
      </c>
      <c r="Y7" s="5"/>
      <c r="Z7" s="6">
        <f aca="true" t="shared" si="0" ref="Z7:Z12">SUM(R7:Y7)</f>
        <v>0</v>
      </c>
      <c r="AA7" s="6">
        <f aca="true" t="shared" si="1" ref="AA7:AA12">IF($R7=4,1,0)+IF($S7=4,1,0)+IF($T7=4,1,0)+IF($U7=4,1,0)+IF($V7=4,1,0)+IF($W7=4,1,0)+IF($X7=4,1,0)+IF($Y7=4,1,0)</f>
        <v>0</v>
      </c>
      <c r="AB7" s="6">
        <f aca="true" t="shared" si="2" ref="AB7:AB12">IF($R7=2,1,0)+IF($S7=2,1,0)+IF($T7=2,1,0)+IF($U7=2,1,0)+IF($V7=2,1,0)+IF($W7=2,1,0)+IF($X7=2,1,0)+IF($T7=2,1,0)</f>
        <v>0</v>
      </c>
      <c r="AC7" s="6">
        <f aca="true" t="shared" si="3" ref="AC7:AC12">IF($R7=1,1,0)+IF($S7=1,1,0)+IF($T7=1,1,0)+IF($U7=1,1,0)+IF($V7=1,1,0)+IF($W7=1,1,0)+IF($X7=1,1,0)+IF($Y7=1,1,0)</f>
        <v>0</v>
      </c>
      <c r="AD7" s="5">
        <f>SUM(D5+M6+D13+M13+D18)</f>
        <v>0</v>
      </c>
      <c r="AE7" s="5">
        <f>SUM(F5+K6+F13+K13+F18)</f>
        <v>0</v>
      </c>
      <c r="AF7" s="7">
        <f aca="true" t="shared" si="4" ref="AF7:AF12">AD7-AE7</f>
        <v>0</v>
      </c>
      <c r="AG7" s="11"/>
    </row>
    <row r="8" spans="2:33" ht="12.75">
      <c r="B8" s="3">
        <f>IF(D8="","",IF(D8&gt;F8,3)+IF(D8=F8,2,1))</f>
      </c>
      <c r="C8" s="27"/>
      <c r="D8" s="3"/>
      <c r="E8" s="27"/>
      <c r="F8" s="3"/>
      <c r="G8" s="3">
        <f>IF(F8="","",IF(F8&gt;D8,3)+IF(F8=D8,2,1))</f>
      </c>
      <c r="H8" s="2"/>
      <c r="I8" s="3">
        <f>IF(K8="","",IF(K8&gt;M8,3)+IF(K8=M8,2,1))</f>
      </c>
      <c r="J8" s="27"/>
      <c r="K8" s="3"/>
      <c r="L8" s="27"/>
      <c r="M8" s="3"/>
      <c r="N8" s="3">
        <f>IF(M8="","",IF(M8&gt;K8,3)+IF(M8=K8,2,1))</f>
      </c>
      <c r="P8" s="21">
        <v>2</v>
      </c>
      <c r="Q8" s="4">
        <f>'liste équipes'!G5</f>
        <v>0</v>
      </c>
      <c r="R8" s="5">
        <f>B6</f>
      </c>
      <c r="S8" s="5">
        <f>N5</f>
      </c>
      <c r="T8" s="5">
        <f>G12</f>
      </c>
      <c r="U8" s="5">
        <f>I13</f>
      </c>
      <c r="V8" s="5">
        <f>G19</f>
      </c>
      <c r="W8" s="5">
        <f>+I20</f>
      </c>
      <c r="X8" s="5">
        <f>G23</f>
      </c>
      <c r="Y8" s="5"/>
      <c r="Z8" s="6">
        <f t="shared" si="0"/>
        <v>0</v>
      </c>
      <c r="AA8" s="6">
        <f t="shared" si="1"/>
        <v>0</v>
      </c>
      <c r="AB8" s="6">
        <f t="shared" si="2"/>
        <v>0</v>
      </c>
      <c r="AC8" s="6">
        <f t="shared" si="3"/>
        <v>0</v>
      </c>
      <c r="AD8" s="5">
        <f>SUM(D6+M5+F12+K13+F19)</f>
        <v>0</v>
      </c>
      <c r="AE8" s="5">
        <f>SUM(F6+K5+D12+M13+D19)</f>
        <v>0</v>
      </c>
      <c r="AF8" s="7">
        <f t="shared" si="4"/>
        <v>0</v>
      </c>
      <c r="AG8" s="11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1">
        <v>3</v>
      </c>
      <c r="Q9" s="4">
        <f>'liste équipes'!G6</f>
        <v>0</v>
      </c>
      <c r="R9" s="5">
        <f>G7</f>
      </c>
      <c r="S9" s="5">
        <f>I6</f>
      </c>
      <c r="T9" s="5">
        <f>B11</f>
      </c>
      <c r="U9" s="5">
        <f>N12</f>
      </c>
      <c r="V9" s="5">
        <f>B19</f>
      </c>
      <c r="W9" s="5">
        <f>N19</f>
      </c>
      <c r="X9" s="5">
        <f>B25</f>
      </c>
      <c r="Y9" s="5"/>
      <c r="Z9" s="6">
        <f t="shared" si="0"/>
        <v>0</v>
      </c>
      <c r="AA9" s="6">
        <f t="shared" si="1"/>
        <v>0</v>
      </c>
      <c r="AB9" s="6">
        <f t="shared" si="2"/>
        <v>0</v>
      </c>
      <c r="AC9" s="6">
        <f t="shared" si="3"/>
        <v>0</v>
      </c>
      <c r="AD9" s="5">
        <f>SUM(F7+K6+D11+M12+D19)</f>
        <v>0</v>
      </c>
      <c r="AE9" s="5">
        <f>SUM(D7+M6+F11+K12+F19)</f>
        <v>0</v>
      </c>
      <c r="AF9" s="7">
        <f t="shared" si="4"/>
        <v>0</v>
      </c>
      <c r="AG9" s="11"/>
    </row>
    <row r="10" spans="2:33" ht="12.75">
      <c r="B10" s="2"/>
      <c r="C10" s="218" t="s">
        <v>36</v>
      </c>
      <c r="D10" s="219"/>
      <c r="E10" s="220">
        <f>'Promotion 4'!E10:F10</f>
        <v>44715</v>
      </c>
      <c r="F10" s="221"/>
      <c r="G10" s="2"/>
      <c r="H10" s="2"/>
      <c r="I10" s="2"/>
      <c r="J10" s="218" t="s">
        <v>37</v>
      </c>
      <c r="K10" s="219"/>
      <c r="L10" s="226">
        <f>'Promotion 4'!L10:M10</f>
        <v>44750</v>
      </c>
      <c r="M10" s="221"/>
      <c r="N10" s="2"/>
      <c r="P10" s="21">
        <v>4</v>
      </c>
      <c r="Q10" s="4">
        <f>'liste équipes'!G7</f>
        <v>0</v>
      </c>
      <c r="R10" s="5">
        <f>B7</f>
      </c>
      <c r="S10" s="5">
        <f>N7</f>
      </c>
      <c r="T10" s="5">
        <f>B12</f>
      </c>
      <c r="U10" s="5">
        <f>N11</f>
      </c>
      <c r="V10" s="5">
        <f>G18</f>
      </c>
      <c r="W10" s="5">
        <f>N18</f>
      </c>
      <c r="X10" s="5">
        <f>B24</f>
      </c>
      <c r="Y10" s="5"/>
      <c r="Z10" s="6">
        <f t="shared" si="0"/>
        <v>0</v>
      </c>
      <c r="AA10" s="6">
        <f t="shared" si="1"/>
        <v>0</v>
      </c>
      <c r="AB10" s="6">
        <f t="shared" si="2"/>
        <v>0</v>
      </c>
      <c r="AC10" s="6">
        <f t="shared" si="3"/>
        <v>0</v>
      </c>
      <c r="AD10" s="5">
        <f>SUM(D7+M7+D12+M11+F18)</f>
        <v>0</v>
      </c>
      <c r="AE10" s="5">
        <f>SUM(F7+K7+F12+K11+D18)</f>
        <v>0</v>
      </c>
      <c r="AF10" s="7">
        <f t="shared" si="4"/>
        <v>0</v>
      </c>
      <c r="AG10" s="11"/>
    </row>
    <row r="11" spans="2:33" ht="12.75">
      <c r="B11" s="3">
        <f>IF($D11="","",IF($D11&gt;$F11,3)+IF($D11=$F11,2,1))</f>
      </c>
      <c r="C11" s="43">
        <f>Q9</f>
        <v>0</v>
      </c>
      <c r="D11" s="31"/>
      <c r="E11" s="44">
        <f>Q12</f>
        <v>0</v>
      </c>
      <c r="F11" s="33"/>
      <c r="G11" s="3">
        <f>IF($F11="","",IF($F11&gt;$D11,3)+IF($F11=$D11,2,1))</f>
      </c>
      <c r="H11" s="2"/>
      <c r="I11" s="3">
        <f>IF(K11="","",IF(K11&gt;M11,3)+IF(K11=M11,2,1))</f>
      </c>
      <c r="J11" s="30">
        <f>Q12</f>
        <v>0</v>
      </c>
      <c r="K11" s="31"/>
      <c r="L11" s="32">
        <f>Q10</f>
        <v>0</v>
      </c>
      <c r="M11" s="33"/>
      <c r="N11" s="3">
        <f>IF(M11="","",IF(M11&gt;K11,3)+IF(M11=K11,2,1))</f>
      </c>
      <c r="P11" s="21">
        <v>5</v>
      </c>
      <c r="Q11" s="4">
        <f>'liste équipes'!G8</f>
        <v>0</v>
      </c>
      <c r="R11" s="5">
        <f>G6</f>
      </c>
      <c r="S11" s="5">
        <f>I7</f>
      </c>
      <c r="T11" s="5">
        <f>G13</f>
      </c>
      <c r="U11" s="5">
        <f>I12</f>
      </c>
      <c r="V11" s="5">
        <f>B17</f>
      </c>
      <c r="W11" s="5">
        <f>I18</f>
      </c>
      <c r="X11" s="5">
        <f>G25</f>
      </c>
      <c r="Y11" s="5"/>
      <c r="Z11" s="6">
        <f t="shared" si="0"/>
        <v>0</v>
      </c>
      <c r="AA11" s="6">
        <f t="shared" si="1"/>
        <v>0</v>
      </c>
      <c r="AB11" s="6">
        <f t="shared" si="2"/>
        <v>0</v>
      </c>
      <c r="AC11" s="6">
        <f t="shared" si="3"/>
        <v>0</v>
      </c>
      <c r="AD11" s="5">
        <f>SUM(F6+K5+F13+K12+D17)</f>
        <v>0</v>
      </c>
      <c r="AE11" s="5">
        <f>SUM(D6+M7+D13+M12+F17)</f>
        <v>0</v>
      </c>
      <c r="AF11" s="7">
        <f t="shared" si="4"/>
        <v>0</v>
      </c>
      <c r="AG11" s="11"/>
    </row>
    <row r="12" spans="2:32" ht="12.75">
      <c r="B12" s="3">
        <f>IF(D12="","",IF(D12&gt;F12,3)+IF(D12=F12,2,1))</f>
      </c>
      <c r="C12" s="30">
        <f>Q10</f>
        <v>0</v>
      </c>
      <c r="D12" s="31"/>
      <c r="E12" s="44">
        <f>Q8</f>
        <v>0</v>
      </c>
      <c r="F12" s="33"/>
      <c r="G12" s="3">
        <f>IF(F12="","",IF(F12&gt;D12,3)+IF(F12=D12,2,1))</f>
      </c>
      <c r="H12" s="2"/>
      <c r="I12" s="3">
        <f>IF(K12="","",IF(K12&gt;M12,3)+IF(K12=M12,2,1))</f>
      </c>
      <c r="J12" s="30">
        <f>Q11</f>
        <v>0</v>
      </c>
      <c r="K12" s="31"/>
      <c r="L12" s="32">
        <f>Q9</f>
        <v>0</v>
      </c>
      <c r="M12" s="33"/>
      <c r="N12" s="3">
        <f>IF(M12="","",IF(M12&gt;K12,3)+IF(M12=K12,2,1))</f>
      </c>
      <c r="P12" s="21">
        <v>6</v>
      </c>
      <c r="Q12" s="4">
        <f>'liste équipes'!G9</f>
        <v>0</v>
      </c>
      <c r="R12" s="5">
        <f>G5</f>
      </c>
      <c r="S12" s="5">
        <f>I5</f>
      </c>
      <c r="T12" s="5">
        <f>G11</f>
      </c>
      <c r="U12" s="5">
        <f>I11</f>
      </c>
      <c r="V12" s="5">
        <f>G17</f>
      </c>
      <c r="W12" s="5">
        <f>N17</f>
      </c>
      <c r="X12" s="5">
        <f>B23</f>
      </c>
      <c r="Y12" s="5"/>
      <c r="Z12" s="6">
        <f t="shared" si="0"/>
        <v>0</v>
      </c>
      <c r="AA12" s="6">
        <f t="shared" si="1"/>
        <v>0</v>
      </c>
      <c r="AB12" s="6">
        <f t="shared" si="2"/>
        <v>0</v>
      </c>
      <c r="AC12" s="6">
        <f t="shared" si="3"/>
        <v>0</v>
      </c>
      <c r="AD12" s="5">
        <f>SUM(F5+K5+F11+K12+F17)</f>
        <v>0</v>
      </c>
      <c r="AE12" s="5">
        <f>SUM(D5+M5+D11+M11+D17)</f>
        <v>0</v>
      </c>
      <c r="AF12" s="7">
        <f t="shared" si="4"/>
        <v>0</v>
      </c>
    </row>
    <row r="13" spans="2:32" ht="12.75">
      <c r="B13" s="3">
        <f>IF(D13="","",IF(D13&gt;F13,3)+IF(D13=F13,2,1))</f>
      </c>
      <c r="C13" s="34">
        <f>Q7</f>
        <v>0</v>
      </c>
      <c r="D13" s="35"/>
      <c r="E13" s="36">
        <f>Q11</f>
        <v>0</v>
      </c>
      <c r="F13" s="37"/>
      <c r="G13" s="3">
        <f>IF(F13="","",IF(F13&gt;D13,3)+IF(F13=D13,2,1))</f>
      </c>
      <c r="H13" s="2"/>
      <c r="I13" s="3">
        <f>IF(K13="","",IF(K13&gt;M13,3)+IF(K13=M13,2,1))</f>
      </c>
      <c r="J13" s="34">
        <f>Q8</f>
        <v>0</v>
      </c>
      <c r="K13" s="35"/>
      <c r="L13" s="36">
        <f>Q7</f>
        <v>0</v>
      </c>
      <c r="M13" s="37"/>
      <c r="N13" s="3">
        <f>IF(M13="","",IF(M13&gt;K13,3)+IF(M13=K13,2,1))</f>
      </c>
      <c r="P13" s="21">
        <v>7</v>
      </c>
      <c r="Q13" s="4">
        <f>'liste équipes'!G10</f>
        <v>0</v>
      </c>
      <c r="R13" s="5"/>
      <c r="S13" s="5"/>
      <c r="T13" s="5"/>
      <c r="U13" s="5"/>
      <c r="V13" s="5"/>
      <c r="W13" s="5"/>
      <c r="X13" s="5"/>
      <c r="Y13" s="5"/>
      <c r="Z13" s="6"/>
      <c r="AA13" s="6"/>
      <c r="AB13" s="6"/>
      <c r="AC13" s="6"/>
      <c r="AD13" s="5"/>
      <c r="AE13" s="5"/>
      <c r="AF13" s="7"/>
    </row>
    <row r="14" spans="2:32" ht="12.75">
      <c r="B14" s="3">
        <f>IF(D14="","",IF(D14&gt;F14,3)+IF(D14=F14,2,1))</f>
      </c>
      <c r="C14" s="27"/>
      <c r="D14" s="3"/>
      <c r="E14" s="27"/>
      <c r="F14" s="3"/>
      <c r="G14" s="3">
        <f>IF(F14="","",IF(F14&gt;D14,3)+IF(F14=D14,2,1))</f>
      </c>
      <c r="H14" s="2"/>
      <c r="I14" s="3">
        <f>IF(K14="","",IF(K14&gt;M14,3)+IF(K14=M14,2,1))</f>
      </c>
      <c r="J14" s="42"/>
      <c r="K14" s="3"/>
      <c r="L14" s="27"/>
      <c r="M14" s="3"/>
      <c r="N14" s="3">
        <f>IF(M14="","",IF(M14&gt;K14,3)+IF(M14=K14,2,1))</f>
      </c>
      <c r="P14" s="21">
        <v>8</v>
      </c>
      <c r="Q14" s="4">
        <f>'liste équipes'!G11</f>
        <v>0</v>
      </c>
      <c r="R14" s="5"/>
      <c r="S14" s="5"/>
      <c r="T14" s="5"/>
      <c r="U14" s="5"/>
      <c r="V14" s="5"/>
      <c r="W14" s="5"/>
      <c r="X14" s="5"/>
      <c r="Y14" s="5"/>
      <c r="Z14" s="6"/>
      <c r="AA14" s="6"/>
      <c r="AB14" s="6"/>
      <c r="AC14" s="6"/>
      <c r="AD14" s="5"/>
      <c r="AE14" s="5"/>
      <c r="AF14" s="5"/>
    </row>
    <row r="15" spans="2:25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Q15" s="2"/>
      <c r="R15" s="22"/>
      <c r="S15" s="22"/>
      <c r="T15" s="23"/>
      <c r="U15" s="22"/>
      <c r="V15" s="22"/>
      <c r="W15" s="22"/>
      <c r="X15" s="22"/>
      <c r="Y15" s="22"/>
    </row>
    <row r="16" spans="2:24" ht="12.75">
      <c r="B16" s="2"/>
      <c r="C16" s="218" t="s">
        <v>38</v>
      </c>
      <c r="D16" s="219"/>
      <c r="E16" s="220">
        <f>'Promotion 4'!E16:F16</f>
        <v>44806</v>
      </c>
      <c r="F16" s="221"/>
      <c r="G16" s="3"/>
      <c r="H16" s="2"/>
      <c r="I16" s="2"/>
      <c r="J16" s="204"/>
      <c r="K16" s="204"/>
      <c r="L16" s="205"/>
      <c r="M16" s="206"/>
      <c r="N16" s="3"/>
      <c r="Q16" s="22"/>
      <c r="R16" s="22"/>
      <c r="S16" s="23"/>
      <c r="T16" s="22"/>
      <c r="U16" s="22"/>
      <c r="V16" s="22"/>
      <c r="W16" s="22"/>
      <c r="X16" s="22"/>
    </row>
    <row r="17" spans="2:24" ht="12.75">
      <c r="B17" s="3">
        <f>IF($D17="","",IF($D17&gt;$F17,3)+IF($D17=$F17,2,1))</f>
      </c>
      <c r="C17" s="30">
        <f>Q11</f>
        <v>0</v>
      </c>
      <c r="D17" s="31"/>
      <c r="E17" s="32">
        <f>Q12</f>
        <v>0</v>
      </c>
      <c r="F17" s="33"/>
      <c r="G17" s="3">
        <f>IF($F17="","",IF($F17&gt;$D17,3)+IF($F17=$D17,2,1))</f>
      </c>
      <c r="H17" s="2"/>
      <c r="I17" s="3">
        <f>IF(K17="","",IF(K17&gt;M17,3)+IF(K17=M17,2,1))</f>
      </c>
      <c r="J17" s="27"/>
      <c r="K17" s="3"/>
      <c r="L17" s="27"/>
      <c r="M17" s="3"/>
      <c r="N17" s="3">
        <f>IF(M17="","",IF(M17&gt;K17,3)+IF(M17=K17,2,1))</f>
      </c>
      <c r="Q17" s="47"/>
      <c r="R17" s="22"/>
      <c r="S17" s="23"/>
      <c r="T17" s="22"/>
      <c r="U17" s="22"/>
      <c r="V17" s="22"/>
      <c r="W17" s="22"/>
      <c r="X17" s="22"/>
    </row>
    <row r="18" spans="2:24" ht="12.75">
      <c r="B18" s="3">
        <f>IF(D18="","",IF(D18&gt;F18,3)+IF(D18=F18,2,1))</f>
      </c>
      <c r="C18" s="30">
        <f>Q7</f>
        <v>0</v>
      </c>
      <c r="D18" s="31"/>
      <c r="E18" s="32">
        <f>Q10</f>
        <v>0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27"/>
      <c r="K18" s="3"/>
      <c r="L18" s="27"/>
      <c r="M18" s="3"/>
      <c r="N18" s="3">
        <f>IF(M18="","",IF(M18&gt;K18,3)+IF(M18=K18,2,1))</f>
      </c>
      <c r="Q18" s="49"/>
      <c r="S18" s="23"/>
      <c r="T18" s="22"/>
      <c r="U18" s="22"/>
      <c r="V18" s="22"/>
      <c r="W18" s="22"/>
      <c r="X18" s="22"/>
    </row>
    <row r="19" spans="2:24" ht="12.75">
      <c r="B19" s="3">
        <f>IF(D19="","",IF(D19&gt;F19,3)+IF(D19=F19,2,1))</f>
      </c>
      <c r="C19" s="34">
        <f>Q9</f>
        <v>0</v>
      </c>
      <c r="D19" s="35"/>
      <c r="E19" s="36">
        <f>Q8</f>
        <v>0</v>
      </c>
      <c r="F19" s="37"/>
      <c r="G19" s="3">
        <f>IF(F19="","",IF(F19&gt;D19,3)+IF(F19=D19,2,1))</f>
      </c>
      <c r="H19" s="2"/>
      <c r="I19" s="3">
        <f>IF(K19="","",IF(K19&gt;M19,3)+IF(K19=M19,2,1))</f>
      </c>
      <c r="J19" s="27"/>
      <c r="K19" s="3"/>
      <c r="L19" s="27"/>
      <c r="M19" s="3"/>
      <c r="N19" s="3">
        <f>IF(M19="","",IF(M19&gt;K19,3)+IF(M19=K19,2,1))</f>
      </c>
      <c r="Q19" s="49"/>
      <c r="R19" s="22"/>
      <c r="S19" s="23"/>
      <c r="T19" s="22"/>
      <c r="U19" s="22"/>
      <c r="V19" s="22"/>
      <c r="W19" s="22"/>
      <c r="X19" s="22"/>
    </row>
    <row r="20" spans="2:24" ht="12.75">
      <c r="B20" s="3">
        <f>IF(D20="","",IF(D20&gt;F20,3)+IF(D20=F20,2,1))</f>
      </c>
      <c r="C20" s="27"/>
      <c r="D20" s="3"/>
      <c r="E20" s="27"/>
      <c r="F20" s="3"/>
      <c r="G20" s="3">
        <f>IF(F20="","",IF(F20&gt;D20,3)+IF(F20=D20,2,1))</f>
      </c>
      <c r="H20" s="2"/>
      <c r="I20" s="3">
        <f>IF(K20="","",IF(K20&gt;M20,3)+IF(K20=M20,2,1))</f>
      </c>
      <c r="J20" s="27"/>
      <c r="K20" s="3"/>
      <c r="L20" s="27"/>
      <c r="M20" s="3"/>
      <c r="N20" s="3">
        <f>IF(M20="","",IF(M20&gt;K20,3)+IF(M20=K20,2,1))</f>
      </c>
      <c r="Q20" s="49"/>
      <c r="R20" s="22"/>
      <c r="S20" s="23"/>
      <c r="T20" s="22"/>
      <c r="U20" s="22"/>
      <c r="V20" s="22"/>
      <c r="W20" s="22"/>
      <c r="X20" s="22"/>
    </row>
    <row r="21" spans="2:22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49"/>
      <c r="R21" s="22"/>
      <c r="S21" s="23"/>
      <c r="T21" s="22"/>
      <c r="U21" s="22"/>
      <c r="V21" s="22"/>
    </row>
    <row r="22" spans="2:33" ht="12.75">
      <c r="B22" s="2"/>
      <c r="C22" s="204"/>
      <c r="D22" s="204"/>
      <c r="E22" s="205"/>
      <c r="F22" s="206"/>
      <c r="G22" s="3"/>
      <c r="H22" s="2"/>
      <c r="I22" s="2"/>
      <c r="J22" s="204"/>
      <c r="K22" s="204"/>
      <c r="L22" s="206"/>
      <c r="M22" s="206"/>
      <c r="N22" s="2"/>
      <c r="Q22" s="49"/>
      <c r="R22" s="22"/>
      <c r="S22" s="23"/>
      <c r="T22" s="22"/>
      <c r="U22" s="22"/>
      <c r="V22" s="2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2:33" ht="12.75">
      <c r="B23" s="3">
        <f>IF($D23="","",IF($D23&gt;$F23,3)+IF($D23=$F23,2,1))</f>
      </c>
      <c r="C23" s="42"/>
      <c r="D23" s="3"/>
      <c r="E23" s="42"/>
      <c r="F23" s="3"/>
      <c r="G23" s="3">
        <f>IF($F23="","",IF($F23&gt;$D23,3)+IF($F23=$D23,2,1))</f>
      </c>
      <c r="H23" s="2"/>
      <c r="I23" s="3">
        <f>IF(K23="","",IF(K23&gt;M23,3)+IF(K23=M23,2,1))</f>
      </c>
      <c r="J23" s="27"/>
      <c r="K23" s="3"/>
      <c r="L23" s="27"/>
      <c r="M23" s="3"/>
      <c r="N23" s="3">
        <f>IF(M23="","",IF(M23&gt;K23,3)+IF(M23=K23,2,1))</f>
      </c>
      <c r="Q23" s="49"/>
      <c r="R23" s="22"/>
      <c r="S23" s="23"/>
      <c r="T23" s="22"/>
      <c r="U23" s="22"/>
      <c r="V23" s="2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2:19" ht="12.75">
      <c r="B24" s="3">
        <f>IF(D24="","",IF(D24&gt;F24,3)+IF(D24=F24,2,1))</f>
      </c>
      <c r="C24" s="42"/>
      <c r="D24" s="3"/>
      <c r="E24" s="42"/>
      <c r="F24" s="3"/>
      <c r="G24" s="3">
        <f>IF(F24="","",IF(F24&gt;D24,3)+IF(F24=D24,2,1))</f>
      </c>
      <c r="H24" s="2"/>
      <c r="I24" s="3">
        <f>IF(K24="","",IF(K24&gt;M24,3)+IF(K24=M24,2,1))</f>
      </c>
      <c r="J24" s="27"/>
      <c r="K24" s="3"/>
      <c r="L24" s="27"/>
      <c r="M24" s="3"/>
      <c r="N24" s="3">
        <f>IF(M24="","",IF(M24&gt;K24,3)+IF(M24=K24,2,1))</f>
      </c>
      <c r="S24" s="22"/>
    </row>
    <row r="25" spans="2:14" ht="12.75">
      <c r="B25" s="3">
        <f>IF(D25="","",IF(D25&gt;F25,3)+IF(D25=F25,2,1))</f>
      </c>
      <c r="C25" s="42"/>
      <c r="D25" s="3"/>
      <c r="E25" s="42"/>
      <c r="F25" s="3"/>
      <c r="G25" s="3">
        <f>IF(F25="","",IF(F25&gt;D25,3)+IF(F25=D25,2,1))</f>
      </c>
      <c r="H25" s="2"/>
      <c r="I25" s="3">
        <f>IF(K25="","",IF(K25&gt;M25,3)+IF(K25=M25,2,1))</f>
      </c>
      <c r="J25" s="27"/>
      <c r="K25" s="3"/>
      <c r="L25" s="27"/>
      <c r="M25" s="3"/>
      <c r="N25" s="3">
        <f>IF(M25="","",IF(M25&gt;K25,3)+IF(M25=K25,2,1))</f>
      </c>
    </row>
    <row r="26" spans="2:14" ht="12.75">
      <c r="B26" s="3">
        <f>IF(D26="","",IF(D26&gt;F26,3)+IF(D26=F26,2,1))</f>
      </c>
      <c r="C26" s="27"/>
      <c r="D26" s="3"/>
      <c r="E26" s="27"/>
      <c r="F26" s="3"/>
      <c r="G26" s="3">
        <f>IF(F26="","",IF(F26&gt;D26,3)+IF(F26=D26,2,1))</f>
      </c>
      <c r="H26" s="2"/>
      <c r="I26" s="3">
        <f>IF(K26="","",IF(K26&gt;M26,3)+IF(K26=M26,2,1))</f>
      </c>
      <c r="J26" s="27"/>
      <c r="K26" s="3"/>
      <c r="L26" s="27"/>
      <c r="M26" s="3"/>
      <c r="N26" s="3">
        <f>IF(M26="","",IF(M26&gt;K26,3)+IF(M26=K26,2,1))</f>
      </c>
    </row>
    <row r="29" ht="78.75" customHeight="1"/>
  </sheetData>
  <sheetProtection selectLockedCells="1" selectUnlockedCells="1"/>
  <mergeCells count="34">
    <mergeCell ref="C1:O1"/>
    <mergeCell ref="C2:L2"/>
    <mergeCell ref="C4:D4"/>
    <mergeCell ref="E4:F4"/>
    <mergeCell ref="J4:K4"/>
    <mergeCell ref="L4:M4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AC5:AC6"/>
    <mergeCell ref="AD5:AD6"/>
    <mergeCell ref="AE5:AE6"/>
    <mergeCell ref="AF5:AF6"/>
    <mergeCell ref="C10:D10"/>
    <mergeCell ref="E10:F10"/>
    <mergeCell ref="J10:K10"/>
    <mergeCell ref="L10:M10"/>
    <mergeCell ref="W5:W6"/>
    <mergeCell ref="X5:X6"/>
    <mergeCell ref="C16:D16"/>
    <mergeCell ref="E16:F16"/>
    <mergeCell ref="J16:K16"/>
    <mergeCell ref="L16:M16"/>
    <mergeCell ref="C22:D22"/>
    <mergeCell ref="E22:F22"/>
    <mergeCell ref="J22:K22"/>
    <mergeCell ref="L22:M22"/>
  </mergeCells>
  <conditionalFormatting sqref="G9:G10 F11:F15 N9:N10 F17:F21 M17:M21 G4 F1:H1 G21 F5:F9 M5:M9 M11:M15 N4 M1:O3 M23:M26 O22:O26 F23:F26 N21:N22 F3:H3 F27:H65536 M27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K11:K15 D5:D9 D11:D15 K5:K9 D1 D3 K1 D17:D21 K17:K21 K3 D23:D65536 K23:K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F2:H2">
    <cfRule type="cellIs" priority="1" dxfId="2" operator="greaterThan" stopIfTrue="1">
      <formula>D2</formula>
    </cfRule>
    <cfRule type="cellIs" priority="2" dxfId="1" operator="lessThan" stopIfTrue="1">
      <formula>D2</formula>
    </cfRule>
    <cfRule type="cellIs" priority="3" dxfId="0" operator="equal" stopIfTrue="1">
      <formula>D2</formula>
    </cfRule>
  </conditionalFormatting>
  <conditionalFormatting sqref="K2">
    <cfRule type="cellIs" priority="4" dxfId="2" operator="greaterThan" stopIfTrue="1">
      <formula>M2</formula>
    </cfRule>
    <cfRule type="cellIs" priority="5" dxfId="1" operator="lessThan" stopIfTrue="1">
      <formula>M2</formula>
    </cfRule>
    <cfRule type="cellIs" priority="6" dxfId="0" operator="equal" stopIfTrue="1">
      <formula>M2</formula>
    </cfRule>
  </conditionalFormatting>
  <printOptions/>
  <pageMargins left="0.3937007874015748" right="0.3937007874015748" top="0.3937007874015748" bottom="0.3937007874015748" header="0" footer="0"/>
  <pageSetup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5">
    <tabColor rgb="FF7030A0"/>
    <pageSetUpPr fitToPage="1"/>
  </sheetPr>
  <dimension ref="A1:Q27"/>
  <sheetViews>
    <sheetView zoomScale="115" zoomScaleNormal="115" zoomScalePageLayoutView="0" workbookViewId="0" topLeftCell="A2">
      <selection activeCell="R2" sqref="R1:AF16384"/>
    </sheetView>
  </sheetViews>
  <sheetFormatPr defaultColWidth="11.421875" defaultRowHeight="12.75"/>
  <cols>
    <col min="1" max="1" width="2.28125" style="1" customWidth="1"/>
    <col min="2" max="2" width="3.28125" style="1" customWidth="1"/>
    <col min="3" max="3" width="15.7109375" style="1" customWidth="1"/>
    <col min="4" max="4" width="4.7109375" style="1" customWidth="1"/>
    <col min="5" max="5" width="15.7109375" style="1" customWidth="1"/>
    <col min="6" max="6" width="4.57421875" style="1" customWidth="1"/>
    <col min="7" max="8" width="2.421875" style="1" customWidth="1"/>
    <col min="9" max="9" width="4.421875" style="1" customWidth="1"/>
    <col min="10" max="10" width="15.7109375" style="1" customWidth="1"/>
    <col min="11" max="11" width="4.7109375" style="1" customWidth="1"/>
    <col min="12" max="12" width="15.7109375" style="1" customWidth="1"/>
    <col min="13" max="13" width="4.28125" style="1" customWidth="1"/>
    <col min="14" max="14" width="5.140625" style="1" customWidth="1"/>
    <col min="15" max="15" width="2.28125" style="1" customWidth="1"/>
    <col min="16" max="16" width="3.7109375" style="1" customWidth="1"/>
    <col min="17" max="17" width="14.28125" style="1" customWidth="1"/>
    <col min="18" max="18" width="11.421875" style="1" customWidth="1"/>
    <col min="19" max="16384" width="11.421875" style="1" customWidth="1"/>
  </cols>
  <sheetData>
    <row r="1" spans="3:15" ht="20.25">
      <c r="C1" s="195" t="s">
        <v>216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3:15" ht="20.25" customHeight="1">
      <c r="C2" s="195" t="s">
        <v>119</v>
      </c>
      <c r="D2" s="195"/>
      <c r="E2" s="195"/>
      <c r="F2" s="195"/>
      <c r="G2" s="195"/>
      <c r="H2" s="195"/>
      <c r="I2" s="195"/>
      <c r="J2" s="195"/>
      <c r="K2" s="195"/>
      <c r="L2" s="195"/>
      <c r="M2" s="19"/>
      <c r="N2" s="19"/>
      <c r="O2" s="19"/>
    </row>
    <row r="3" ht="15" customHeight="1"/>
    <row r="4" spans="2:14" ht="12.75">
      <c r="B4" s="2"/>
      <c r="C4" s="200" t="s">
        <v>34</v>
      </c>
      <c r="D4" s="201"/>
      <c r="E4" s="202" t="str">
        <f>Elite!E10</f>
        <v>9/10/2022 à 8h30</v>
      </c>
      <c r="F4" s="203"/>
      <c r="G4" s="2"/>
      <c r="H4" s="2"/>
      <c r="I4" s="2"/>
      <c r="J4" s="200" t="s">
        <v>35</v>
      </c>
      <c r="K4" s="201"/>
      <c r="L4" s="202" t="str">
        <f>Elite!L10</f>
        <v>9/10/2022 à 14h30</v>
      </c>
      <c r="M4" s="203"/>
      <c r="N4" s="2"/>
    </row>
    <row r="5" spans="2:17" ht="12.75">
      <c r="B5" s="3">
        <f>IF($D5="","",IF($D5&gt;$F5,3)+IF($D5=$F5,2,1))</f>
      </c>
      <c r="C5" s="30" t="str">
        <f>Q7</f>
        <v>Champvans</v>
      </c>
      <c r="D5" s="46"/>
      <c r="E5" s="32">
        <f>Q12</f>
        <v>0</v>
      </c>
      <c r="F5" s="33"/>
      <c r="G5" s="3">
        <f>IF($F5="","",IF($F5&gt;$D5,3)+IF($F5=$D5,2,1))</f>
      </c>
      <c r="H5" s="2"/>
      <c r="I5" s="3">
        <f>IF(K5="","",IF(K5&gt;M5,3)+IF(K5=M5,2,1))</f>
      </c>
      <c r="J5" s="30">
        <f>Q12</f>
        <v>0</v>
      </c>
      <c r="K5" s="31"/>
      <c r="L5" s="32" t="str">
        <f>Q8</f>
        <v>Salins 1</v>
      </c>
      <c r="M5" s="33"/>
      <c r="N5" s="3">
        <f>IF(M5="","",IF(M5&gt;K5,3)+IF(M5=K5,2,1))</f>
      </c>
      <c r="Q5" s="194" t="s">
        <v>41</v>
      </c>
    </row>
    <row r="6" spans="2:17" ht="12.75">
      <c r="B6" s="3">
        <f>IF(D6="","",IF(D6&gt;F6,3)+IF(D6=F6,2,1))</f>
      </c>
      <c r="C6" s="30" t="str">
        <f>Q8</f>
        <v>Salins 1</v>
      </c>
      <c r="D6" s="31"/>
      <c r="E6" s="32" t="str">
        <f>Q11</f>
        <v>PBJ</v>
      </c>
      <c r="F6" s="33"/>
      <c r="G6" s="3">
        <f>IF($F6="","",IF($F6&gt;$D6,3)+IF($F6=$D6,2,1))</f>
      </c>
      <c r="H6" s="2"/>
      <c r="I6" s="3">
        <f>IF(K6="","",IF(K6&gt;M6,3)+IF(K6=M6,2,1))</f>
      </c>
      <c r="J6" s="30" t="str">
        <f>Q9</f>
        <v>Mont sous Vaudrey</v>
      </c>
      <c r="K6" s="31"/>
      <c r="L6" s="32" t="str">
        <f>Q7</f>
        <v>Champvans</v>
      </c>
      <c r="M6" s="33"/>
      <c r="N6" s="3">
        <f>IF(M6="","",IF(M6&gt;K6,3)+IF(M6=K6,2,1))</f>
      </c>
      <c r="Q6" s="194"/>
    </row>
    <row r="7" spans="2:17" ht="12.75">
      <c r="B7" s="3">
        <f>IF(D7="","",IF(D7&gt;F7,3)+IF(D7=F7,2,1))</f>
      </c>
      <c r="C7" s="34" t="str">
        <f>Q10</f>
        <v>Moissey</v>
      </c>
      <c r="D7" s="35"/>
      <c r="E7" s="36" t="str">
        <f>Q9</f>
        <v>Mont sous Vaudrey</v>
      </c>
      <c r="F7" s="37"/>
      <c r="G7" s="3">
        <f>IF(F7="","",IF(F7&gt;D7,3)+IF(F7=D7,2,1))</f>
      </c>
      <c r="H7" s="2"/>
      <c r="I7" s="3">
        <f>IF(K7="","",IF(K7&gt;M7,3)+IF(K7=M7,2,1))</f>
      </c>
      <c r="J7" s="34" t="str">
        <f>Q11</f>
        <v>PBJ</v>
      </c>
      <c r="K7" s="35"/>
      <c r="L7" s="36" t="str">
        <f>Q10</f>
        <v>Moissey</v>
      </c>
      <c r="M7" s="37"/>
      <c r="N7" s="3">
        <f>IF(M7="","",IF(M7&gt;K7,3)+IF(M7=K7,2,1))</f>
      </c>
      <c r="P7" s="21">
        <v>1</v>
      </c>
      <c r="Q7" s="4" t="str">
        <f>'liste équipes'!H4</f>
        <v>Champvans</v>
      </c>
    </row>
    <row r="8" spans="2:17" ht="12.75">
      <c r="B8" s="3">
        <f>IF(D8="","",IF(D8&gt;F8,3)+IF(D8=F8,2,1))</f>
      </c>
      <c r="C8" s="27"/>
      <c r="D8" s="3"/>
      <c r="E8" s="27"/>
      <c r="F8" s="3"/>
      <c r="G8" s="3">
        <f>IF(F8="","",IF(F8&gt;D8,3)+IF(F8=D8,2,1))</f>
      </c>
      <c r="H8" s="2"/>
      <c r="I8" s="3">
        <f>IF(K8="","",IF(K8&gt;M8,3)+IF(K8=M8,2,1))</f>
      </c>
      <c r="J8" s="27"/>
      <c r="K8" s="3"/>
      <c r="L8" s="27"/>
      <c r="M8" s="3"/>
      <c r="N8" s="3">
        <f>IF(M8="","",IF(M8&gt;K8,3)+IF(M8=K8,2,1))</f>
      </c>
      <c r="P8" s="21">
        <v>2</v>
      </c>
      <c r="Q8" s="4" t="str">
        <f>'liste équipes'!H5</f>
        <v>Salins 1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1">
        <v>3</v>
      </c>
      <c r="Q9" s="4" t="str">
        <f>'liste équipes'!H6</f>
        <v>Mont sous Vaudrey</v>
      </c>
    </row>
    <row r="10" spans="2:17" ht="12.75">
      <c r="B10" s="2"/>
      <c r="C10" s="200" t="s">
        <v>36</v>
      </c>
      <c r="D10" s="201"/>
      <c r="E10" s="202" t="str">
        <f>Elite!E16</f>
        <v>22/10/2022 à 14h30</v>
      </c>
      <c r="F10" s="203"/>
      <c r="G10" s="2"/>
      <c r="H10" s="2"/>
      <c r="I10" s="2"/>
      <c r="J10" s="200" t="s">
        <v>37</v>
      </c>
      <c r="K10" s="201"/>
      <c r="L10" s="202" t="str">
        <f>Elite!L16</f>
        <v>23/10/2022 à 8h30</v>
      </c>
      <c r="M10" s="203"/>
      <c r="N10" s="2"/>
      <c r="P10" s="21">
        <v>4</v>
      </c>
      <c r="Q10" s="4" t="str">
        <f>'liste équipes'!H7</f>
        <v>Moissey</v>
      </c>
    </row>
    <row r="11" spans="2:17" ht="12.75">
      <c r="B11" s="3">
        <f>IF($D11="","",IF($D11&gt;$F11,3)+IF($D11=$F11,2,1))</f>
      </c>
      <c r="C11" s="43" t="str">
        <f>Q9</f>
        <v>Mont sous Vaudrey</v>
      </c>
      <c r="D11" s="31"/>
      <c r="E11" s="44">
        <f>'liste équipes'!B9</f>
        <v>0</v>
      </c>
      <c r="F11" s="33"/>
      <c r="G11" s="3">
        <f>IF($F11="","",IF($F11&gt;$D11,3)+IF($F11=$D11,2,1))</f>
      </c>
      <c r="H11" s="2"/>
      <c r="I11" s="3">
        <f>IF(K11="","",IF(K11&gt;M11,3)+IF(K11=M11,2,1))</f>
      </c>
      <c r="J11" s="30">
        <f>Q12</f>
        <v>0</v>
      </c>
      <c r="K11" s="31"/>
      <c r="L11" s="32" t="str">
        <f>Q10</f>
        <v>Moissey</v>
      </c>
      <c r="M11" s="33"/>
      <c r="N11" s="3">
        <f>IF(M11="","",IF(M11&gt;K11,3)+IF(M11=K11,2,1))</f>
      </c>
      <c r="P11" s="21">
        <v>5</v>
      </c>
      <c r="Q11" s="4" t="str">
        <f>'liste équipes'!H8</f>
        <v>PBJ</v>
      </c>
    </row>
    <row r="12" spans="2:17" ht="12.75">
      <c r="B12" s="3">
        <f>IF(D12="","",IF(D12&gt;F12,3)+IF(D12=F12,2,1))</f>
      </c>
      <c r="C12" s="30" t="str">
        <f>Q10</f>
        <v>Moissey</v>
      </c>
      <c r="D12" s="31"/>
      <c r="E12" s="44" t="str">
        <f>Q8</f>
        <v>Salins 1</v>
      </c>
      <c r="F12" s="33"/>
      <c r="G12" s="3">
        <f>IF(F12="","",IF(F12&gt;D12,3)+IF(F12=D12,2,1))</f>
      </c>
      <c r="H12" s="2"/>
      <c r="I12" s="3">
        <f>IF(K12="","",IF(K12&gt;M12,3)+IF(K12=M12,2,1))</f>
      </c>
      <c r="J12" s="30" t="str">
        <f>Q11</f>
        <v>PBJ</v>
      </c>
      <c r="K12" s="31"/>
      <c r="L12" s="32" t="str">
        <f>Q9</f>
        <v>Mont sous Vaudrey</v>
      </c>
      <c r="M12" s="33"/>
      <c r="N12" s="3">
        <f>IF(M12="","",IF(M12&gt;K12,3)+IF(M12=K12,2,1))</f>
      </c>
      <c r="P12" s="21">
        <v>6</v>
      </c>
      <c r="Q12" s="4">
        <f>'liste équipes'!H9</f>
        <v>0</v>
      </c>
    </row>
    <row r="13" spans="2:17" ht="12.75">
      <c r="B13" s="3">
        <f>IF(D13="","",IF(D13&gt;F13,3)+IF(D13=F13,2,1))</f>
      </c>
      <c r="C13" s="34" t="str">
        <f>Q7</f>
        <v>Champvans</v>
      </c>
      <c r="D13" s="35"/>
      <c r="E13" s="36" t="str">
        <f>Q11</f>
        <v>PBJ</v>
      </c>
      <c r="F13" s="37"/>
      <c r="G13" s="3">
        <f>IF(F13="","",IF(F13&gt;D13,3)+IF(F13=D13,2,1))</f>
      </c>
      <c r="H13" s="2"/>
      <c r="I13" s="3">
        <f>IF(K13="","",IF(K13&gt;M13,3)+IF(K13=M13,2,1))</f>
      </c>
      <c r="J13" s="34" t="str">
        <f>Q8</f>
        <v>Salins 1</v>
      </c>
      <c r="K13" s="35"/>
      <c r="L13" s="36" t="str">
        <f>Q7</f>
        <v>Champvans</v>
      </c>
      <c r="M13" s="37"/>
      <c r="N13" s="3">
        <f>IF(M13="","",IF(M13&gt;K13,3)+IF(M13=K13,2,1))</f>
      </c>
      <c r="P13" s="21">
        <v>7</v>
      </c>
      <c r="Q13" s="4">
        <f>'liste équipes'!H10</f>
        <v>0</v>
      </c>
    </row>
    <row r="14" spans="2:17" ht="12.75">
      <c r="B14" s="3">
        <f>IF(D14="","",IF(D14&gt;F14,3)+IF(D14=F14,2,1))</f>
      </c>
      <c r="C14" s="27"/>
      <c r="D14" s="3"/>
      <c r="E14" s="27"/>
      <c r="F14" s="3"/>
      <c r="G14" s="3">
        <f>IF(F14="","",IF(F14&gt;D14,3)+IF(F14=D14,2,1))</f>
      </c>
      <c r="H14" s="2"/>
      <c r="I14" s="3">
        <f>IF(K14="","",IF(K14&gt;M14,3)+IF(K14=M14,2,1))</f>
      </c>
      <c r="J14" s="42"/>
      <c r="K14" s="3"/>
      <c r="L14" s="27"/>
      <c r="M14" s="3"/>
      <c r="N14" s="3">
        <f>IF(M14="","",IF(M14&gt;K14,3)+IF(M14=K14,2,1))</f>
      </c>
      <c r="P14" s="21">
        <v>8</v>
      </c>
      <c r="Q14" s="4">
        <f>'liste équipes'!H11</f>
        <v>0</v>
      </c>
    </row>
    <row r="15" spans="2:17" ht="12.75">
      <c r="B15" s="2"/>
      <c r="C15" s="2"/>
      <c r="D15" s="2"/>
      <c r="E15" s="2"/>
      <c r="F15" s="2"/>
      <c r="G15" s="3">
        <f>IF(F15="","",IF(F15&gt;D15,3)+IF(F15=D15,1,0))</f>
      </c>
      <c r="H15" s="2"/>
      <c r="I15" s="2"/>
      <c r="J15" s="2"/>
      <c r="K15" s="2"/>
      <c r="L15" s="2"/>
      <c r="M15" s="2"/>
      <c r="N15" s="3">
        <f>IF(M15="","",IF(M15&gt;K15,3)+IF(M15=K15,1,0))</f>
      </c>
      <c r="P15" s="28"/>
      <c r="Q15" s="29"/>
    </row>
    <row r="16" spans="2:16" ht="12.75">
      <c r="B16" s="2"/>
      <c r="C16" s="200" t="s">
        <v>38</v>
      </c>
      <c r="D16" s="201"/>
      <c r="E16" s="202" t="str">
        <f>Elite!E22</f>
        <v>23/10/2022 à 14h30</v>
      </c>
      <c r="F16" s="203"/>
      <c r="G16" s="3"/>
      <c r="H16" s="2"/>
      <c r="I16" s="2"/>
      <c r="J16" s="204"/>
      <c r="K16" s="204"/>
      <c r="L16" s="205"/>
      <c r="M16" s="206"/>
      <c r="N16" s="3"/>
      <c r="P16" s="28"/>
    </row>
    <row r="17" spans="2:17" ht="12.75">
      <c r="B17" s="3">
        <f>IF($D17="","",IF($D17&gt;$F17,3)+IF($D17=$F17,2,1))</f>
      </c>
      <c r="C17" s="30" t="str">
        <f>Q11</f>
        <v>PBJ</v>
      </c>
      <c r="D17" s="31"/>
      <c r="E17" s="32">
        <f>Q12</f>
        <v>0</v>
      </c>
      <c r="F17" s="33"/>
      <c r="G17" s="3">
        <f>IF($F17="","",IF($F17&gt;$D17,3)+IF($F17=$D17,2,1))</f>
      </c>
      <c r="H17" s="2"/>
      <c r="I17" s="3">
        <f>IF(K17="","",IF(K17&gt;M17,3)+IF(K17=M17,2,1))</f>
      </c>
      <c r="J17" s="27"/>
      <c r="K17" s="3"/>
      <c r="L17" s="27"/>
      <c r="M17" s="3"/>
      <c r="N17" s="3">
        <f>IF(M17="","",IF(M17&gt;K17,3)+IF(M17=K17,2,1))</f>
      </c>
      <c r="P17" s="28"/>
      <c r="Q17" s="29"/>
    </row>
    <row r="18" spans="2:17" ht="12.75">
      <c r="B18" s="3">
        <f>IF(D18="","",IF(D18&gt;F18,3)+IF(D18=F18,2,1))</f>
      </c>
      <c r="C18" s="30" t="str">
        <f>Q7</f>
        <v>Champvans</v>
      </c>
      <c r="D18" s="31"/>
      <c r="E18" s="32" t="str">
        <f>Q10</f>
        <v>Moissey</v>
      </c>
      <c r="F18" s="33"/>
      <c r="G18" s="3">
        <f>IF(F18="","",IF(F18&gt;D18,3)+IF(F18=D18,2,1))</f>
      </c>
      <c r="H18" s="2"/>
      <c r="I18" s="3">
        <f>IF(K18="","",IF(K18&gt;M18,3)+IF(K18=M18,2,1))</f>
      </c>
      <c r="J18" s="27"/>
      <c r="K18" s="3"/>
      <c r="L18" s="27"/>
      <c r="M18" s="3"/>
      <c r="N18" s="3">
        <f>IF(M18="","",IF(M18&gt;K18,3)+IF(M18=K18,2,1))</f>
      </c>
      <c r="P18" s="28"/>
      <c r="Q18" s="29"/>
    </row>
    <row r="19" spans="2:17" ht="12.75">
      <c r="B19" s="3">
        <f>IF(D19="","",IF(D19&gt;F19,3)+IF(D19=F19,2,1))</f>
      </c>
      <c r="C19" s="101" t="str">
        <f>Q9</f>
        <v>Mont sous Vaudrey</v>
      </c>
      <c r="D19" s="102"/>
      <c r="E19" s="103" t="str">
        <f>Q8</f>
        <v>Salins 1</v>
      </c>
      <c r="F19" s="104"/>
      <c r="G19" s="3">
        <f>IF(F19="","",IF(F19&gt;D19,3)+IF(F19=D19,2,1))</f>
      </c>
      <c r="H19" s="2"/>
      <c r="I19" s="3">
        <f>IF(K19="","",IF(K19&gt;M19,3)+IF(K19=M19,2,1))</f>
      </c>
      <c r="J19" s="27"/>
      <c r="K19" s="3"/>
      <c r="L19" s="27"/>
      <c r="M19" s="3"/>
      <c r="N19" s="3">
        <f>IF(M19="","",IF(M19&gt;K19,3)+IF(M19=K19,2,1))</f>
      </c>
      <c r="P19" s="28"/>
      <c r="Q19" s="29"/>
    </row>
    <row r="20" spans="1:17" ht="12.75">
      <c r="A20" s="2"/>
      <c r="B20" s="3"/>
      <c r="C20" s="27"/>
      <c r="D20" s="3"/>
      <c r="E20" s="27"/>
      <c r="F20" s="3"/>
      <c r="G20" s="3"/>
      <c r="H20" s="2"/>
      <c r="I20" s="3"/>
      <c r="J20" s="27"/>
      <c r="K20" s="3"/>
      <c r="L20" s="27"/>
      <c r="M20" s="3"/>
      <c r="N20" s="3">
        <f>IF(M20="","",IF(M20&gt;K20,3)+IF(M20=K20,2,1))</f>
      </c>
      <c r="P20" s="28"/>
      <c r="Q20" s="29"/>
    </row>
    <row r="21" spans="1:17" ht="12.75">
      <c r="A21" s="2"/>
      <c r="B21" s="3"/>
      <c r="C21" s="27"/>
      <c r="D21" s="3"/>
      <c r="E21" s="27"/>
      <c r="F21" s="3"/>
      <c r="G21" s="3"/>
      <c r="H21" s="2"/>
      <c r="I21" s="3"/>
      <c r="J21" s="27"/>
      <c r="K21" s="3"/>
      <c r="L21" s="27"/>
      <c r="M21" s="3"/>
      <c r="N21" s="3"/>
      <c r="P21" s="28"/>
      <c r="Q21" s="29"/>
    </row>
    <row r="22" spans="1:17" ht="12.75">
      <c r="A22" s="2"/>
      <c r="B22" s="3"/>
      <c r="C22" s="3"/>
      <c r="D22" s="3"/>
      <c r="E22" s="105"/>
      <c r="F22" s="106"/>
      <c r="G22" s="3"/>
      <c r="H22" s="2"/>
      <c r="I22" s="3"/>
      <c r="J22" s="2"/>
      <c r="K22" s="2"/>
      <c r="L22" s="2"/>
      <c r="M22" s="2"/>
      <c r="N22" s="3">
        <f>IF(M22="","",IF(M22&gt;K22,3)+IF(M22=K22,2,1))</f>
      </c>
      <c r="Q22" s="29"/>
    </row>
    <row r="23" spans="1:17" ht="12.75">
      <c r="A23" s="2"/>
      <c r="B23" s="3"/>
      <c r="C23" s="27"/>
      <c r="D23" s="3"/>
      <c r="E23" s="27"/>
      <c r="F23" s="3"/>
      <c r="G23" s="3"/>
      <c r="H23" s="2"/>
      <c r="I23" s="2"/>
      <c r="J23" s="2"/>
      <c r="K23" s="2"/>
      <c r="L23" s="2"/>
      <c r="M23" s="2"/>
      <c r="Q23" s="29"/>
    </row>
    <row r="24" spans="1:17" ht="12.75">
      <c r="A24" s="2"/>
      <c r="B24" s="3"/>
      <c r="C24" s="27"/>
      <c r="D24" s="3"/>
      <c r="E24" s="27"/>
      <c r="F24" s="3"/>
      <c r="G24" s="3"/>
      <c r="H24" s="2"/>
      <c r="I24" s="2"/>
      <c r="J24" s="2"/>
      <c r="K24" s="2"/>
      <c r="L24" s="2"/>
      <c r="M24" s="2"/>
      <c r="Q24" s="29"/>
    </row>
    <row r="25" spans="1:17" ht="12.75">
      <c r="A25" s="2"/>
      <c r="B25" s="3"/>
      <c r="C25" s="27"/>
      <c r="D25" s="3"/>
      <c r="E25" s="27"/>
      <c r="F25" s="3"/>
      <c r="G25" s="3"/>
      <c r="H25" s="2"/>
      <c r="I25" s="2"/>
      <c r="J25" s="2"/>
      <c r="K25" s="2"/>
      <c r="L25" s="2"/>
      <c r="M25" s="2"/>
      <c r="Q25" s="11"/>
    </row>
    <row r="26" spans="1:17" ht="12.75">
      <c r="A26" s="2"/>
      <c r="B26" s="3"/>
      <c r="C26" s="27"/>
      <c r="D26" s="3"/>
      <c r="E26" s="27"/>
      <c r="F26" s="3"/>
      <c r="G26" s="3"/>
      <c r="H26" s="2"/>
      <c r="I26" s="2"/>
      <c r="J26" s="2"/>
      <c r="K26" s="2"/>
      <c r="L26" s="2"/>
      <c r="M26" s="2"/>
      <c r="Q26" s="22"/>
    </row>
    <row r="27" ht="12.75">
      <c r="H27" s="2"/>
    </row>
    <row r="31" ht="47.25" customHeight="1"/>
  </sheetData>
  <sheetProtection selectLockedCells="1" selectUnlockedCells="1"/>
  <mergeCells count="15">
    <mergeCell ref="C16:D16"/>
    <mergeCell ref="E16:F16"/>
    <mergeCell ref="J16:K16"/>
    <mergeCell ref="L16:M16"/>
    <mergeCell ref="Q5:Q6"/>
    <mergeCell ref="C10:D10"/>
    <mergeCell ref="E10:F10"/>
    <mergeCell ref="J10:K10"/>
    <mergeCell ref="L10:M10"/>
    <mergeCell ref="C1:O1"/>
    <mergeCell ref="C2:L2"/>
    <mergeCell ref="C4:D4"/>
    <mergeCell ref="E4:F4"/>
    <mergeCell ref="J4:K4"/>
    <mergeCell ref="L4:M4"/>
  </mergeCells>
  <conditionalFormatting sqref="F23:F26 M1:O3 F1:H3 M20:M22 F20:F21 F28:H65536 M28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D3 K1:K3 D1 K20:K22 D20:D21 D23:D26 K28:K65536 D28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>
    <tabColor rgb="FF7030A0"/>
    <pageSetUpPr fitToPage="1"/>
  </sheetPr>
  <dimension ref="B1:Q26"/>
  <sheetViews>
    <sheetView zoomScale="120" zoomScaleNormal="120" zoomScalePageLayoutView="0" workbookViewId="0" topLeftCell="A2">
      <selection activeCell="Q20" sqref="Q20"/>
    </sheetView>
  </sheetViews>
  <sheetFormatPr defaultColWidth="11.421875" defaultRowHeight="12.75"/>
  <cols>
    <col min="1" max="1" width="2.28125" style="16" customWidth="1"/>
    <col min="2" max="2" width="4.140625" style="16" customWidth="1"/>
    <col min="3" max="3" width="15.7109375" style="16" customWidth="1"/>
    <col min="4" max="4" width="4.7109375" style="16" customWidth="1"/>
    <col min="5" max="5" width="15.7109375" style="16" customWidth="1"/>
    <col min="6" max="6" width="4.57421875" style="16" customWidth="1"/>
    <col min="7" max="7" width="2.57421875" style="16" customWidth="1"/>
    <col min="8" max="8" width="2.421875" style="16" customWidth="1"/>
    <col min="9" max="9" width="3.00390625" style="16" customWidth="1"/>
    <col min="10" max="10" width="15.7109375" style="16" customWidth="1"/>
    <col min="11" max="11" width="4.7109375" style="16" customWidth="1"/>
    <col min="12" max="12" width="15.7109375" style="16" customWidth="1"/>
    <col min="13" max="13" width="4.28125" style="16" customWidth="1"/>
    <col min="14" max="14" width="5.140625" style="16" customWidth="1"/>
    <col min="15" max="15" width="2.28125" style="16" customWidth="1"/>
    <col min="16" max="16" width="3.7109375" style="16" customWidth="1"/>
    <col min="17" max="17" width="14.28125" style="16" customWidth="1"/>
    <col min="18" max="16384" width="11.421875" style="16" customWidth="1"/>
  </cols>
  <sheetData>
    <row r="1" spans="3:15" ht="20.25">
      <c r="C1" s="209" t="str">
        <f>Elite!C1</f>
        <v>Championnat Des Clubs - Année 2022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3:15" ht="20.25" customHeight="1">
      <c r="C2" s="195" t="s">
        <v>120</v>
      </c>
      <c r="D2" s="209"/>
      <c r="E2" s="209"/>
      <c r="F2" s="209"/>
      <c r="G2" s="209"/>
      <c r="H2" s="209"/>
      <c r="I2" s="209"/>
      <c r="J2" s="209"/>
      <c r="K2" s="209"/>
      <c r="L2" s="209"/>
      <c r="M2" s="24"/>
      <c r="N2" s="24"/>
      <c r="O2" s="24"/>
    </row>
    <row r="3" ht="15" customHeight="1"/>
    <row r="4" spans="2:17" ht="12.75">
      <c r="B4" s="144"/>
      <c r="C4" s="216" t="s">
        <v>34</v>
      </c>
      <c r="D4" s="216"/>
      <c r="E4" s="217" t="s">
        <v>262</v>
      </c>
      <c r="F4" s="217"/>
      <c r="G4" s="144"/>
      <c r="H4" s="144"/>
      <c r="I4" s="144"/>
      <c r="J4" s="216" t="s">
        <v>35</v>
      </c>
      <c r="K4" s="216"/>
      <c r="L4" s="217" t="s">
        <v>263</v>
      </c>
      <c r="M4" s="217"/>
      <c r="N4" s="144"/>
      <c r="P4" s="17"/>
      <c r="Q4" s="17"/>
    </row>
    <row r="5" spans="2:17" ht="12.75">
      <c r="B5" s="147" t="s">
        <v>417</v>
      </c>
      <c r="C5" s="148" t="s">
        <v>212</v>
      </c>
      <c r="D5" s="149"/>
      <c r="E5" s="150" t="s">
        <v>9</v>
      </c>
      <c r="F5" s="151"/>
      <c r="G5" s="147" t="s">
        <v>417</v>
      </c>
      <c r="H5" s="144"/>
      <c r="I5" s="147" t="s">
        <v>417</v>
      </c>
      <c r="J5" s="148" t="s">
        <v>212</v>
      </c>
      <c r="K5" s="149"/>
      <c r="L5" s="150" t="s">
        <v>20</v>
      </c>
      <c r="M5" s="151"/>
      <c r="N5" s="147" t="s">
        <v>417</v>
      </c>
      <c r="Q5" s="207" t="s">
        <v>41</v>
      </c>
    </row>
    <row r="6" spans="2:17" ht="12.75">
      <c r="B6" s="147" t="s">
        <v>417</v>
      </c>
      <c r="C6" s="152" t="s">
        <v>20</v>
      </c>
      <c r="D6" s="153"/>
      <c r="E6" s="154" t="s">
        <v>171</v>
      </c>
      <c r="F6" s="155"/>
      <c r="G6" s="147" t="s">
        <v>417</v>
      </c>
      <c r="H6" s="144"/>
      <c r="I6" s="147" t="s">
        <v>417</v>
      </c>
      <c r="J6" s="152" t="s">
        <v>9</v>
      </c>
      <c r="K6" s="153"/>
      <c r="L6" s="154" t="s">
        <v>171</v>
      </c>
      <c r="M6" s="155"/>
      <c r="N6" s="147" t="s">
        <v>417</v>
      </c>
      <c r="Q6" s="208"/>
    </row>
    <row r="7" spans="2:17" ht="12.75">
      <c r="B7" s="147" t="s">
        <v>417</v>
      </c>
      <c r="C7" s="152" t="s">
        <v>135</v>
      </c>
      <c r="D7" s="153"/>
      <c r="E7" s="154" t="s">
        <v>154</v>
      </c>
      <c r="F7" s="155"/>
      <c r="G7" s="147" t="s">
        <v>417</v>
      </c>
      <c r="H7" s="144"/>
      <c r="I7" s="147" t="s">
        <v>417</v>
      </c>
      <c r="J7" s="152" t="s">
        <v>135</v>
      </c>
      <c r="K7" s="153"/>
      <c r="L7" s="154" t="s">
        <v>6</v>
      </c>
      <c r="M7" s="155"/>
      <c r="N7" s="147" t="s">
        <v>417</v>
      </c>
      <c r="P7" s="25">
        <v>1</v>
      </c>
      <c r="Q7" s="26" t="str">
        <f>'liste équipes'!I4</f>
        <v>Ney Pétanque</v>
      </c>
    </row>
    <row r="8" spans="2:17" ht="12.75">
      <c r="B8" s="147" t="s">
        <v>417</v>
      </c>
      <c r="C8" s="156" t="s">
        <v>6</v>
      </c>
      <c r="D8" s="157"/>
      <c r="E8" s="158">
        <v>0</v>
      </c>
      <c r="F8" s="159"/>
      <c r="G8" s="147" t="s">
        <v>417</v>
      </c>
      <c r="H8" s="144"/>
      <c r="I8" s="147" t="s">
        <v>417</v>
      </c>
      <c r="J8" s="156" t="s">
        <v>154</v>
      </c>
      <c r="K8" s="157"/>
      <c r="L8" s="158">
        <v>0</v>
      </c>
      <c r="M8" s="159"/>
      <c r="N8" s="147" t="s">
        <v>417</v>
      </c>
      <c r="P8" s="25">
        <v>2</v>
      </c>
      <c r="Q8" s="26" t="str">
        <f>'liste équipes'!I5</f>
        <v>Poligny</v>
      </c>
    </row>
    <row r="9" spans="2:17" ht="12.75">
      <c r="B9" s="144"/>
      <c r="C9" s="144"/>
      <c r="D9" s="144"/>
      <c r="E9" s="144"/>
      <c r="F9" s="144"/>
      <c r="G9" s="144"/>
      <c r="H9" s="144"/>
      <c r="I9" s="147" t="s">
        <v>417</v>
      </c>
      <c r="J9" s="144"/>
      <c r="K9" s="144"/>
      <c r="L9" s="144"/>
      <c r="M9" s="144"/>
      <c r="N9" s="147" t="s">
        <v>417</v>
      </c>
      <c r="P9" s="25">
        <v>3</v>
      </c>
      <c r="Q9" s="26" t="str">
        <f>'liste équipes'!I6</f>
        <v>Salins 2</v>
      </c>
    </row>
    <row r="10" spans="2:17" ht="12.75">
      <c r="B10" s="144"/>
      <c r="C10" s="216" t="s">
        <v>36</v>
      </c>
      <c r="D10" s="216"/>
      <c r="E10" s="217" t="s">
        <v>264</v>
      </c>
      <c r="F10" s="217"/>
      <c r="G10" s="144"/>
      <c r="H10" s="144"/>
      <c r="I10" s="147" t="s">
        <v>417</v>
      </c>
      <c r="J10" s="216" t="s">
        <v>37</v>
      </c>
      <c r="K10" s="216"/>
      <c r="L10" s="217" t="s">
        <v>265</v>
      </c>
      <c r="M10" s="217"/>
      <c r="N10" s="147" t="s">
        <v>417</v>
      </c>
      <c r="P10" s="25">
        <v>4</v>
      </c>
      <c r="Q10" s="26" t="str">
        <f>'liste équipes'!I7</f>
        <v>Arinthod</v>
      </c>
    </row>
    <row r="11" spans="2:17" ht="12.75">
      <c r="B11" s="147" t="s">
        <v>417</v>
      </c>
      <c r="C11" s="148" t="s">
        <v>171</v>
      </c>
      <c r="D11" s="149"/>
      <c r="E11" s="150" t="s">
        <v>212</v>
      </c>
      <c r="F11" s="151"/>
      <c r="G11" s="147" t="s">
        <v>417</v>
      </c>
      <c r="H11" s="144"/>
      <c r="I11" s="147" t="s">
        <v>417</v>
      </c>
      <c r="J11" s="148" t="s">
        <v>135</v>
      </c>
      <c r="K11" s="149"/>
      <c r="L11" s="150" t="s">
        <v>212</v>
      </c>
      <c r="M11" s="151"/>
      <c r="N11" s="147" t="s">
        <v>417</v>
      </c>
      <c r="P11" s="25">
        <v>5</v>
      </c>
      <c r="Q11" s="26" t="str">
        <f>'liste équipes'!I8</f>
        <v>DPC</v>
      </c>
    </row>
    <row r="12" spans="2:17" ht="12.75">
      <c r="B12" s="147" t="s">
        <v>417</v>
      </c>
      <c r="C12" s="152" t="s">
        <v>9</v>
      </c>
      <c r="D12" s="153"/>
      <c r="E12" s="154" t="s">
        <v>20</v>
      </c>
      <c r="F12" s="155"/>
      <c r="G12" s="147" t="s">
        <v>417</v>
      </c>
      <c r="H12" s="144"/>
      <c r="I12" s="147" t="s">
        <v>417</v>
      </c>
      <c r="J12" s="152" t="s">
        <v>6</v>
      </c>
      <c r="K12" s="153"/>
      <c r="L12" s="154" t="s">
        <v>9</v>
      </c>
      <c r="M12" s="155"/>
      <c r="N12" s="147" t="s">
        <v>417</v>
      </c>
      <c r="P12" s="25">
        <v>6</v>
      </c>
      <c r="Q12" s="26" t="str">
        <f>'liste équipes'!I9</f>
        <v>Mont sous Vaudrey 2</v>
      </c>
    </row>
    <row r="13" spans="2:17" ht="12.75">
      <c r="B13" s="147" t="s">
        <v>417</v>
      </c>
      <c r="C13" s="152" t="s">
        <v>154</v>
      </c>
      <c r="D13" s="153"/>
      <c r="E13" s="154" t="s">
        <v>6</v>
      </c>
      <c r="F13" s="155"/>
      <c r="G13" s="147" t="s">
        <v>417</v>
      </c>
      <c r="H13" s="144"/>
      <c r="I13" s="147" t="s">
        <v>417</v>
      </c>
      <c r="J13" s="152" t="s">
        <v>20</v>
      </c>
      <c r="K13" s="153"/>
      <c r="L13" s="154" t="s">
        <v>154</v>
      </c>
      <c r="M13" s="155"/>
      <c r="N13" s="147" t="s">
        <v>417</v>
      </c>
      <c r="P13" s="25">
        <v>7</v>
      </c>
      <c r="Q13" s="26" t="str">
        <f>'liste équipes'!I10</f>
        <v>Champvans 2</v>
      </c>
    </row>
    <row r="14" spans="2:17" ht="12.75">
      <c r="B14" s="147" t="s">
        <v>417</v>
      </c>
      <c r="C14" s="156" t="s">
        <v>135</v>
      </c>
      <c r="D14" s="157"/>
      <c r="E14" s="158">
        <v>0</v>
      </c>
      <c r="F14" s="159"/>
      <c r="G14" s="147" t="s">
        <v>417</v>
      </c>
      <c r="H14" s="144"/>
      <c r="I14" s="147" t="s">
        <v>417</v>
      </c>
      <c r="J14" s="156" t="s">
        <v>171</v>
      </c>
      <c r="K14" s="157"/>
      <c r="L14" s="158">
        <v>0</v>
      </c>
      <c r="M14" s="159"/>
      <c r="N14" s="147" t="s">
        <v>417</v>
      </c>
      <c r="P14" s="25">
        <v>8</v>
      </c>
      <c r="Q14" s="26">
        <f>'liste équipes'!I11</f>
        <v>0</v>
      </c>
    </row>
    <row r="15" spans="2:17" ht="12.75">
      <c r="B15" s="147"/>
      <c r="C15" s="160"/>
      <c r="D15" s="147"/>
      <c r="E15" s="160"/>
      <c r="F15" s="147"/>
      <c r="G15" s="147"/>
      <c r="H15" s="144"/>
      <c r="I15" s="147"/>
      <c r="J15" s="160"/>
      <c r="K15" s="147"/>
      <c r="L15" s="160"/>
      <c r="M15" s="147"/>
      <c r="N15" s="147"/>
      <c r="Q15" s="17"/>
    </row>
    <row r="16" spans="2:14" ht="12.75">
      <c r="B16" s="147" t="s">
        <v>417</v>
      </c>
      <c r="C16" s="216" t="s">
        <v>38</v>
      </c>
      <c r="D16" s="216"/>
      <c r="E16" s="217" t="s">
        <v>266</v>
      </c>
      <c r="F16" s="217"/>
      <c r="G16" s="147" t="s">
        <v>417</v>
      </c>
      <c r="H16" s="144"/>
      <c r="I16" s="147" t="s">
        <v>417</v>
      </c>
      <c r="J16" s="216" t="s">
        <v>39</v>
      </c>
      <c r="K16" s="216"/>
      <c r="L16" s="217" t="s">
        <v>267</v>
      </c>
      <c r="M16" s="217"/>
      <c r="N16" s="147" t="s">
        <v>417</v>
      </c>
    </row>
    <row r="17" spans="2:14" ht="12.75">
      <c r="B17" s="147" t="s">
        <v>417</v>
      </c>
      <c r="C17" s="148" t="s">
        <v>6</v>
      </c>
      <c r="D17" s="149"/>
      <c r="E17" s="150" t="s">
        <v>212</v>
      </c>
      <c r="F17" s="151"/>
      <c r="G17" s="147" t="s">
        <v>417</v>
      </c>
      <c r="H17" s="144"/>
      <c r="I17" s="147" t="s">
        <v>417</v>
      </c>
      <c r="J17" s="148" t="s">
        <v>212</v>
      </c>
      <c r="K17" s="149"/>
      <c r="L17" s="150" t="s">
        <v>154</v>
      </c>
      <c r="M17" s="151"/>
      <c r="N17" s="147" t="s">
        <v>417</v>
      </c>
    </row>
    <row r="18" spans="2:17" ht="12.75">
      <c r="B18" s="147" t="s">
        <v>417</v>
      </c>
      <c r="C18" s="152" t="s">
        <v>9</v>
      </c>
      <c r="D18" s="153"/>
      <c r="E18" s="154" t="s">
        <v>135</v>
      </c>
      <c r="F18" s="155"/>
      <c r="G18" s="147" t="s">
        <v>417</v>
      </c>
      <c r="H18" s="144"/>
      <c r="I18" s="147" t="s">
        <v>417</v>
      </c>
      <c r="J18" s="152" t="s">
        <v>135</v>
      </c>
      <c r="K18" s="153"/>
      <c r="L18" s="154" t="s">
        <v>171</v>
      </c>
      <c r="M18" s="155"/>
      <c r="N18" s="147" t="s">
        <v>417</v>
      </c>
      <c r="Q18" s="52"/>
    </row>
    <row r="19" spans="2:17" ht="12.75">
      <c r="B19" s="147" t="s">
        <v>417</v>
      </c>
      <c r="C19" s="152" t="s">
        <v>171</v>
      </c>
      <c r="D19" s="153"/>
      <c r="E19" s="154" t="s">
        <v>154</v>
      </c>
      <c r="F19" s="155"/>
      <c r="G19" s="147" t="s">
        <v>417</v>
      </c>
      <c r="H19" s="144"/>
      <c r="I19" s="147" t="s">
        <v>417</v>
      </c>
      <c r="J19" s="152" t="s">
        <v>6</v>
      </c>
      <c r="K19" s="153"/>
      <c r="L19" s="154" t="s">
        <v>20</v>
      </c>
      <c r="M19" s="155"/>
      <c r="N19" s="147" t="s">
        <v>417</v>
      </c>
      <c r="Q19" s="48"/>
    </row>
    <row r="20" spans="2:14" ht="12.75">
      <c r="B20" s="147" t="s">
        <v>417</v>
      </c>
      <c r="C20" s="156" t="s">
        <v>20</v>
      </c>
      <c r="D20" s="157"/>
      <c r="E20" s="158">
        <v>0</v>
      </c>
      <c r="F20" s="159"/>
      <c r="G20" s="147" t="s">
        <v>417</v>
      </c>
      <c r="H20" s="144"/>
      <c r="I20" s="147" t="s">
        <v>417</v>
      </c>
      <c r="J20" s="156" t="s">
        <v>9</v>
      </c>
      <c r="K20" s="157"/>
      <c r="L20" s="158">
        <v>0</v>
      </c>
      <c r="M20" s="159"/>
      <c r="N20" s="147" t="s">
        <v>417</v>
      </c>
    </row>
    <row r="21" spans="2:14" ht="12.75">
      <c r="B21" s="147"/>
      <c r="C21" s="160"/>
      <c r="D21" s="147"/>
      <c r="E21" s="160"/>
      <c r="F21" s="147"/>
      <c r="G21" s="147"/>
      <c r="H21" s="144"/>
      <c r="I21" s="147"/>
      <c r="J21" s="160"/>
      <c r="K21" s="147"/>
      <c r="L21" s="160"/>
      <c r="M21" s="147"/>
      <c r="N21" s="147"/>
    </row>
    <row r="22" spans="2:14" ht="15" customHeight="1">
      <c r="B22" s="147" t="s">
        <v>417</v>
      </c>
      <c r="C22" s="145" t="s">
        <v>40</v>
      </c>
      <c r="D22" s="161"/>
      <c r="E22" s="162" t="s">
        <v>268</v>
      </c>
      <c r="F22" s="146"/>
      <c r="G22" s="147" t="s">
        <v>417</v>
      </c>
      <c r="H22" s="144"/>
      <c r="I22" s="147" t="s">
        <v>417</v>
      </c>
      <c r="J22" s="144"/>
      <c r="K22" s="144"/>
      <c r="L22" s="144"/>
      <c r="M22" s="144"/>
      <c r="N22" s="147" t="s">
        <v>417</v>
      </c>
    </row>
    <row r="23" spans="2:14" ht="12.75">
      <c r="B23" s="147" t="s">
        <v>417</v>
      </c>
      <c r="C23" s="148" t="s">
        <v>154</v>
      </c>
      <c r="D23" s="149"/>
      <c r="E23" s="150" t="s">
        <v>9</v>
      </c>
      <c r="F23" s="151"/>
      <c r="G23" s="147" t="s">
        <v>417</v>
      </c>
      <c r="H23" s="144"/>
      <c r="I23" s="144"/>
      <c r="J23" s="144"/>
      <c r="K23" s="144"/>
      <c r="L23" s="144"/>
      <c r="M23" s="144"/>
      <c r="N23" s="144"/>
    </row>
    <row r="24" spans="2:14" ht="12.75">
      <c r="B24" s="147" t="s">
        <v>417</v>
      </c>
      <c r="C24" s="152" t="s">
        <v>171</v>
      </c>
      <c r="D24" s="153"/>
      <c r="E24" s="154" t="s">
        <v>6</v>
      </c>
      <c r="F24" s="155"/>
      <c r="G24" s="147" t="s">
        <v>417</v>
      </c>
      <c r="H24" s="144"/>
      <c r="I24" s="144"/>
      <c r="J24" s="144"/>
      <c r="K24" s="144"/>
      <c r="L24" s="144"/>
      <c r="M24" s="144"/>
      <c r="N24" s="144"/>
    </row>
    <row r="25" spans="2:14" ht="12.75">
      <c r="B25" s="147" t="s">
        <v>417</v>
      </c>
      <c r="C25" s="152" t="s">
        <v>20</v>
      </c>
      <c r="D25" s="153"/>
      <c r="E25" s="154" t="s">
        <v>135</v>
      </c>
      <c r="F25" s="155"/>
      <c r="G25" s="147" t="s">
        <v>417</v>
      </c>
      <c r="H25" s="144"/>
      <c r="I25" s="144"/>
      <c r="J25" s="144"/>
      <c r="K25" s="144"/>
      <c r="L25" s="144"/>
      <c r="M25" s="144"/>
      <c r="N25" s="144"/>
    </row>
    <row r="26" spans="2:14" ht="12.75">
      <c r="B26" s="147" t="s">
        <v>417</v>
      </c>
      <c r="C26" s="156" t="s">
        <v>212</v>
      </c>
      <c r="D26" s="157"/>
      <c r="E26" s="158">
        <v>0</v>
      </c>
      <c r="F26" s="159"/>
      <c r="G26" s="147" t="s">
        <v>417</v>
      </c>
      <c r="H26" s="144"/>
      <c r="I26" s="144"/>
      <c r="J26" s="144"/>
      <c r="K26" s="144"/>
      <c r="L26" s="144"/>
      <c r="M26" s="144"/>
      <c r="N26" s="144"/>
    </row>
  </sheetData>
  <sheetProtection selectLockedCells="1" selectUnlockedCells="1"/>
  <mergeCells count="15">
    <mergeCell ref="C1:O1"/>
    <mergeCell ref="C2:L2"/>
    <mergeCell ref="C16:D16"/>
    <mergeCell ref="E16:F16"/>
    <mergeCell ref="J16:K16"/>
    <mergeCell ref="L16:M16"/>
    <mergeCell ref="Q5:Q6"/>
    <mergeCell ref="C10:D10"/>
    <mergeCell ref="E10:F10"/>
    <mergeCell ref="J10:K10"/>
    <mergeCell ref="L10:M10"/>
    <mergeCell ref="C4:D4"/>
    <mergeCell ref="E4:F4"/>
    <mergeCell ref="J4:K4"/>
    <mergeCell ref="L4:M4"/>
  </mergeCells>
  <conditionalFormatting sqref="M1:O3 F1:H3 F24:H65536 M20:O65536">
    <cfRule type="cellIs" priority="7" dxfId="2" operator="greaterThan" stopIfTrue="1">
      <formula>D1</formula>
    </cfRule>
    <cfRule type="cellIs" priority="8" dxfId="1" operator="lessThan" stopIfTrue="1">
      <formula>D1</formula>
    </cfRule>
    <cfRule type="cellIs" priority="9" dxfId="0" operator="equal" stopIfTrue="1">
      <formula>D1</formula>
    </cfRule>
  </conditionalFormatting>
  <conditionalFormatting sqref="D3 K1:K3 D1 K20:K65536 D24:D65536">
    <cfRule type="cellIs" priority="10" dxfId="2" operator="greaterThan" stopIfTrue="1">
      <formula>F1</formula>
    </cfRule>
    <cfRule type="cellIs" priority="11" dxfId="1" operator="lessThan" stopIfTrue="1">
      <formula>F1</formula>
    </cfRule>
    <cfRule type="cellIs" priority="12" dxfId="0" operator="equal" stopIfTrue="1">
      <formula>F1</formula>
    </cfRule>
  </conditionalFormatting>
  <conditionalFormatting sqref="H20:H23">
    <cfRule type="cellIs" priority="31" dxfId="2" operator="greaterThan" stopIfTrue="1">
      <formula>'2ème division - F'!#REF!</formula>
    </cfRule>
    <cfRule type="cellIs" priority="32" dxfId="1" operator="lessThan" stopIfTrue="1">
      <formula>'2ème division - F'!#REF!</formula>
    </cfRule>
    <cfRule type="cellIs" priority="33" dxfId="0" operator="equal" stopIfTrue="1">
      <formula>'2ème division - F'!#REF!</formula>
    </cfRule>
  </conditionalFormatting>
  <conditionalFormatting sqref="G9:G10 F11:F15 N9:N10 F17:F19 M17:M19 G4 F5:F9 M5:M9 M11:M15 N4">
    <cfRule type="cellIs" priority="1" dxfId="2" operator="greaterThan" stopIfTrue="1">
      <formula>D4</formula>
    </cfRule>
    <cfRule type="cellIs" priority="2" dxfId="1" operator="lessThan" stopIfTrue="1">
      <formula>D4</formula>
    </cfRule>
    <cfRule type="cellIs" priority="3" dxfId="0" operator="equal" stopIfTrue="1">
      <formula>D4</formula>
    </cfRule>
  </conditionalFormatting>
  <conditionalFormatting sqref="K11:K15 D5:D9 D11:D15 K5:K9 D17:D19 K17:K19">
    <cfRule type="cellIs" priority="4" dxfId="2" operator="greaterThan" stopIfTrue="1">
      <formula>F5</formula>
    </cfRule>
    <cfRule type="cellIs" priority="5" dxfId="1" operator="lessThan" stopIfTrue="1">
      <formula>F5</formula>
    </cfRule>
    <cfRule type="cellIs" priority="6" dxfId="0" operator="equal" stopIfTrue="1">
      <formula>F5</formula>
    </cfRule>
  </conditionalFormatting>
  <printOptions/>
  <pageMargins left="0.3937007874015748" right="0.3937007874015748" top="0.3937007874015748" bottom="0.3937007874015748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e.maraux</dc:creator>
  <cp:keywords/>
  <dc:description/>
  <cp:lastModifiedBy>Utilisateur</cp:lastModifiedBy>
  <cp:lastPrinted>2018-02-19T15:38:09Z</cp:lastPrinted>
  <dcterms:created xsi:type="dcterms:W3CDTF">2005-07-10T15:20:57Z</dcterms:created>
  <dcterms:modified xsi:type="dcterms:W3CDTF">2022-04-12T18:40:22Z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